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Override PartName="/xl/charts/colors8.xml" ContentType="application/vnd.ms-office.chartcolorstyle+xml"/>
  <Override PartName="/xl/charts/style8.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0" yWindow="0" windowWidth="20490" windowHeight="7455"/>
  </bookViews>
  <sheets>
    <sheet name="Hoja1" sheetId="1" r:id="rId1"/>
    <sheet name="Hoja2" sheetId="2" r:id="rId2"/>
    <sheet name="Hoja3" sheetId="3" r:id="rId3"/>
  </sheets>
  <externalReferences>
    <externalReference r:id="rId4"/>
    <externalReference r:id="rId5"/>
    <externalReference r:id="rId6"/>
    <externalReference r:id="rId7"/>
  </externalReferences>
  <calcPr calcId="144525"/>
</workbook>
</file>

<file path=xl/calcChain.xml><?xml version="1.0" encoding="utf-8"?>
<calcChain xmlns="http://schemas.openxmlformats.org/spreadsheetml/2006/main">
  <c r="G1716" i="1" l="1"/>
  <c r="H1716" i="1" s="1"/>
  <c r="G1709" i="1"/>
  <c r="H1709" i="1" s="1"/>
  <c r="G1691" i="1"/>
  <c r="G1688" i="1"/>
  <c r="H1688" i="1" s="1"/>
  <c r="H1684" i="1"/>
  <c r="G1680" i="1"/>
  <c r="G1677" i="1"/>
  <c r="H1677" i="1" s="1"/>
  <c r="H1669" i="1"/>
  <c r="G1669" i="1"/>
  <c r="G1666" i="1"/>
  <c r="H1666" i="1" s="1"/>
  <c r="G1664" i="1"/>
  <c r="G1665" i="1"/>
  <c r="G1662" i="1"/>
  <c r="G1660" i="1"/>
  <c r="H1660" i="1" s="1"/>
  <c r="L1620" i="1"/>
  <c r="K1620" i="1"/>
  <c r="K1262" i="1"/>
  <c r="K1240" i="1"/>
  <c r="K1186" i="1"/>
  <c r="L1186" i="1" s="1"/>
  <c r="K199" i="1" l="1"/>
  <c r="B199" i="1"/>
  <c r="L199" i="1" s="1"/>
  <c r="K173" i="1"/>
  <c r="L173" i="1" s="1"/>
  <c r="K1610" i="1" l="1"/>
  <c r="K1603" i="1"/>
  <c r="K1552" i="1"/>
  <c r="K1490" i="1"/>
  <c r="F1479" i="1"/>
  <c r="F1478" i="1"/>
  <c r="F1476" i="1"/>
  <c r="F1475" i="1"/>
  <c r="K1458" i="1"/>
  <c r="K1455" i="1"/>
  <c r="L1455" i="1" s="1"/>
  <c r="K1443" i="1"/>
  <c r="L1443" i="1" s="1"/>
  <c r="K1399" i="1" l="1"/>
  <c r="L1398" i="1"/>
  <c r="I1398" i="1"/>
  <c r="H1376" i="1"/>
  <c r="K1354" i="1"/>
  <c r="L1354" i="1" s="1"/>
  <c r="K1343" i="1"/>
  <c r="L1343" i="1" s="1"/>
  <c r="K1332" i="1"/>
  <c r="K1289" i="1"/>
  <c r="L1289" i="1" s="1"/>
  <c r="N1289" i="1" s="1"/>
  <c r="K1283" i="1"/>
  <c r="L1283" i="1" s="1"/>
  <c r="N1398" i="1" l="1"/>
  <c r="K1221" i="1"/>
  <c r="L1221" i="1" s="1"/>
  <c r="K1147" i="1"/>
  <c r="K1099" i="1"/>
  <c r="L1099" i="1" s="1"/>
  <c r="H1074" i="1"/>
  <c r="K1074" i="1"/>
  <c r="K1062" i="1"/>
  <c r="L1062" i="1" s="1"/>
  <c r="K1036" i="1"/>
  <c r="L1036" i="1" s="1"/>
  <c r="K1033" i="1"/>
  <c r="L1033" i="1" s="1"/>
  <c r="K1031" i="1"/>
  <c r="L1031" i="1" s="1"/>
  <c r="K1003" i="1"/>
  <c r="L1003" i="1" s="1"/>
  <c r="K1000" i="1"/>
  <c r="L1000" i="1" s="1"/>
  <c r="K994" i="1"/>
  <c r="L994" i="1" s="1"/>
  <c r="K992" i="1"/>
  <c r="L992" i="1" s="1"/>
  <c r="K986" i="1"/>
  <c r="L986" i="1" s="1"/>
  <c r="K980" i="1"/>
  <c r="L980" i="1" s="1"/>
  <c r="K964" i="1"/>
  <c r="L964" i="1" s="1"/>
  <c r="K959" i="1"/>
  <c r="L959" i="1" s="1"/>
  <c r="K953" i="1"/>
  <c r="L953" i="1" s="1"/>
  <c r="K926" i="1"/>
  <c r="L926" i="1" s="1"/>
  <c r="L920" i="1"/>
  <c r="L916" i="1"/>
  <c r="K899" i="1"/>
  <c r="L899" i="1" s="1"/>
  <c r="K896" i="1"/>
  <c r="L896" i="1" s="1"/>
  <c r="K891" i="1"/>
  <c r="L891" i="1" s="1"/>
  <c r="K882" i="1"/>
  <c r="L882" i="1" s="1"/>
  <c r="K872" i="1"/>
  <c r="K861" i="1"/>
  <c r="L861" i="1" s="1"/>
  <c r="K847" i="1"/>
  <c r="L847" i="1" s="1"/>
  <c r="K835" i="1"/>
  <c r="L835" i="1" s="1"/>
  <c r="I835" i="1"/>
  <c r="K826" i="1"/>
  <c r="L826" i="1" s="1"/>
  <c r="L824" i="1"/>
  <c r="K821" i="1"/>
  <c r="L821" i="1" s="1"/>
  <c r="K818" i="1"/>
  <c r="L818" i="1" s="1"/>
  <c r="L816" i="1"/>
  <c r="K796" i="1"/>
  <c r="K760" i="1"/>
  <c r="L760" i="1" s="1"/>
  <c r="K744" i="1"/>
  <c r="L744" i="1" s="1"/>
  <c r="L738" i="1"/>
  <c r="K726" i="1"/>
  <c r="L726" i="1" s="1"/>
  <c r="K716" i="1"/>
  <c r="L716" i="1" s="1"/>
  <c r="N716" i="1" s="1"/>
  <c r="K711" i="1"/>
  <c r="L711" i="1" s="1"/>
  <c r="K705" i="1"/>
  <c r="L705" i="1" s="1"/>
  <c r="L698" i="1"/>
  <c r="G694" i="1"/>
  <c r="K680" i="1"/>
  <c r="L680" i="1" s="1"/>
  <c r="K674" i="1"/>
  <c r="L674" i="1" s="1"/>
  <c r="G671" i="1"/>
  <c r="K671" i="1"/>
  <c r="L671" i="1" s="1"/>
  <c r="K668" i="1"/>
  <c r="L668" i="1" s="1"/>
  <c r="K665" i="1"/>
  <c r="L665" i="1" s="1"/>
  <c r="G655" i="1"/>
  <c r="K655" i="1"/>
  <c r="L655" i="1" s="1"/>
  <c r="K637" i="1"/>
  <c r="L637" i="1" s="1"/>
  <c r="K632" i="1"/>
  <c r="L632" i="1" s="1"/>
  <c r="K627" i="1"/>
  <c r="L627" i="1" s="1"/>
  <c r="K618" i="1"/>
  <c r="L618" i="1" s="1"/>
  <c r="K603" i="1"/>
  <c r="K598" i="1"/>
  <c r="L598" i="1" s="1"/>
  <c r="K596" i="1"/>
  <c r="L596" i="1" s="1"/>
  <c r="K590" i="1"/>
  <c r="L590" i="1" s="1"/>
  <c r="N835" i="1" l="1"/>
  <c r="K584" i="1" l="1"/>
  <c r="L584" i="1" s="1"/>
  <c r="K578" i="1" l="1"/>
  <c r="L578" i="1" s="1"/>
  <c r="K561" i="1"/>
  <c r="G559" i="1"/>
  <c r="K548" i="1"/>
  <c r="L548" i="1" s="1"/>
  <c r="K525" i="1"/>
  <c r="L525" i="1" s="1"/>
  <c r="L502" i="1"/>
  <c r="L492" i="1"/>
  <c r="L484" i="1"/>
  <c r="G490" i="1"/>
  <c r="G479" i="1"/>
  <c r="G475" i="1"/>
  <c r="K475" i="1" l="1"/>
  <c r="L475" i="1" s="1"/>
  <c r="K460" i="1" l="1"/>
  <c r="L460" i="1" s="1"/>
  <c r="G468" i="1"/>
  <c r="G465" i="1"/>
  <c r="G460" i="1"/>
  <c r="L456" i="1"/>
  <c r="G458" i="1"/>
  <c r="G456" i="1"/>
  <c r="K449" i="1"/>
  <c r="L449" i="1" s="1"/>
  <c r="G447" i="1"/>
  <c r="K445" i="1"/>
  <c r="L445" i="1" s="1"/>
  <c r="L441" i="1"/>
  <c r="K435" i="1"/>
  <c r="L435" i="1" s="1"/>
  <c r="K430" i="1"/>
  <c r="L430" i="1" s="1"/>
  <c r="L425" i="1"/>
  <c r="K421" i="1"/>
  <c r="L421" i="1" s="1"/>
  <c r="L411" i="1"/>
  <c r="L406" i="1"/>
  <c r="G406" i="1"/>
  <c r="L392" i="1"/>
  <c r="G395" i="1"/>
  <c r="G392" i="1"/>
  <c r="H392" i="1" l="1"/>
  <c r="I392" i="1" s="1"/>
  <c r="N392" i="1" s="1"/>
  <c r="H456" i="1"/>
  <c r="I456" i="1" s="1"/>
  <c r="N456" i="1" s="1"/>
  <c r="H460" i="1"/>
  <c r="I460" i="1" s="1"/>
  <c r="N460" i="1" s="1"/>
  <c r="L363" i="1"/>
  <c r="G344" i="1"/>
  <c r="F347" i="1"/>
  <c r="F346" i="1"/>
  <c r="K344" i="1"/>
  <c r="L344" i="1" s="1"/>
  <c r="L329" i="1"/>
  <c r="K163" i="1"/>
  <c r="K81" i="1"/>
  <c r="L81" i="1" s="1"/>
  <c r="K46" i="1"/>
  <c r="L46" i="1" s="1"/>
  <c r="L30" i="1"/>
  <c r="L14" i="1"/>
  <c r="K3" i="1"/>
  <c r="L3" i="1" s="1"/>
  <c r="G346" i="1" l="1"/>
  <c r="J1650" i="1" l="1"/>
  <c r="K1626" i="1"/>
  <c r="L1626" i="1" s="1"/>
  <c r="K1607" i="1"/>
  <c r="L1654" i="1"/>
  <c r="I1654" i="1"/>
  <c r="K1543" i="1"/>
  <c r="K1531" i="1"/>
  <c r="L1531" i="1" s="1"/>
  <c r="K1529" i="1"/>
  <c r="L1529" i="1" s="1"/>
  <c r="L1488" i="1"/>
  <c r="K1485" i="1"/>
  <c r="L1485" i="1" s="1"/>
  <c r="K1481" i="1"/>
  <c r="K1446" i="1"/>
  <c r="L1446" i="1" s="1"/>
  <c r="K1439" i="1"/>
  <c r="L1439" i="1" s="1"/>
  <c r="K1435" i="1"/>
  <c r="L1435" i="1" s="1"/>
  <c r="K1376" i="1"/>
  <c r="K1350" i="1"/>
  <c r="L1350" i="1" s="1"/>
  <c r="K1335" i="1"/>
  <c r="K1321" i="1"/>
  <c r="N1654" i="1" l="1"/>
  <c r="G1308" i="1"/>
  <c r="K1308" i="1" l="1"/>
  <c r="K1232" i="1"/>
  <c r="K1226" i="1"/>
  <c r="L1226" i="1" s="1"/>
  <c r="K1171" i="1"/>
  <c r="L1171" i="1" s="1"/>
  <c r="K1124" i="1"/>
  <c r="L1124" i="1" s="1"/>
  <c r="K1117" i="1"/>
  <c r="L1117" i="1" s="1"/>
  <c r="K838" i="1"/>
  <c r="L838" i="1" s="1"/>
  <c r="G838" i="1"/>
  <c r="H838" i="1" s="1"/>
  <c r="I838" i="1" s="1"/>
  <c r="N838" i="1" l="1"/>
  <c r="G357" i="1"/>
  <c r="G354" i="1"/>
  <c r="G352" i="1"/>
  <c r="L336" i="1"/>
  <c r="N336" i="1" s="1"/>
  <c r="I336" i="1"/>
  <c r="K206" i="1"/>
  <c r="L206" i="1" s="1"/>
  <c r="K158" i="1"/>
  <c r="L158" i="1" s="1"/>
  <c r="K141" i="1"/>
  <c r="L141" i="1" s="1"/>
  <c r="H141" i="1"/>
  <c r="I141" i="1" s="1"/>
  <c r="F157" i="1"/>
  <c r="K118" i="1"/>
  <c r="L118" i="1" s="1"/>
  <c r="H113" i="1"/>
  <c r="I113" i="1" s="1"/>
  <c r="K113" i="1"/>
  <c r="L113" i="1" s="1"/>
  <c r="L105" i="1"/>
  <c r="K93" i="1"/>
  <c r="L93" i="1" s="1"/>
  <c r="K79" i="1"/>
  <c r="L79" i="1" s="1"/>
  <c r="L74" i="1"/>
  <c r="K70" i="1"/>
  <c r="L70" i="1" s="1"/>
  <c r="G68" i="1"/>
  <c r="H68" i="1" s="1"/>
  <c r="L64" i="1"/>
  <c r="L56" i="1"/>
  <c r="K50" i="1"/>
  <c r="L50" i="1" s="1"/>
  <c r="G50" i="1"/>
  <c r="H50" i="1" s="1"/>
  <c r="I50" i="1" s="1"/>
  <c r="L44" i="1"/>
  <c r="G44" i="1"/>
  <c r="K38" i="1"/>
  <c r="K18" i="1"/>
  <c r="G18" i="1"/>
  <c r="H352" i="1" l="1"/>
  <c r="N141" i="1"/>
  <c r="N113" i="1"/>
  <c r="N50" i="1"/>
  <c r="I68" i="1"/>
  <c r="K68" i="1"/>
  <c r="L68" i="1" s="1"/>
  <c r="N68" i="1" l="1"/>
  <c r="M69" i="1"/>
  <c r="L9" i="1" l="1"/>
  <c r="I1340" i="1" l="1"/>
  <c r="N1340" i="1" s="1"/>
  <c r="L1335" i="1"/>
  <c r="L1332" i="1"/>
  <c r="L1326" i="1"/>
  <c r="N1326" i="1" s="1"/>
  <c r="L1321" i="1" l="1"/>
  <c r="L1308" i="1"/>
  <c r="G1316" i="1"/>
  <c r="G1312" i="1"/>
  <c r="L1262" i="1"/>
  <c r="L1240" i="1"/>
  <c r="K1199" i="1"/>
  <c r="L635" i="1"/>
  <c r="L857" i="1"/>
  <c r="L854" i="1" l="1"/>
  <c r="L829" i="1"/>
  <c r="L26" i="1"/>
  <c r="L18" i="1"/>
  <c r="H1650" i="1" l="1"/>
  <c r="G1642" i="1"/>
  <c r="G1626" i="1"/>
  <c r="H1622" i="1"/>
  <c r="H1620" i="1"/>
  <c r="I1620" i="1" s="1"/>
  <c r="N1620" i="1" s="1"/>
  <c r="H1619" i="1"/>
  <c r="G1616" i="1"/>
  <c r="G1613" i="1"/>
  <c r="G1610" i="1"/>
  <c r="H1610" i="1" s="1"/>
  <c r="G1607" i="1"/>
  <c r="H1607" i="1" s="1"/>
  <c r="I1607" i="1" s="1"/>
  <c r="G1604" i="1"/>
  <c r="H1604" i="1" s="1"/>
  <c r="I1604" i="1" s="1"/>
  <c r="N1604" i="1" s="1"/>
  <c r="G1603" i="1"/>
  <c r="H1603" i="1" s="1"/>
  <c r="G1600" i="1"/>
  <c r="G1597" i="1"/>
  <c r="G1594" i="1"/>
  <c r="G1591" i="1"/>
  <c r="G1588" i="1"/>
  <c r="G1585" i="1"/>
  <c r="G1582" i="1"/>
  <c r="G1579" i="1"/>
  <c r="G1576" i="1"/>
  <c r="G1573" i="1"/>
  <c r="G1571" i="1"/>
  <c r="G1569" i="1"/>
  <c r="G1566" i="1"/>
  <c r="G1563" i="1"/>
  <c r="G1560" i="1"/>
  <c r="G1557" i="1"/>
  <c r="G1555" i="1"/>
  <c r="G1552" i="1"/>
  <c r="G1549" i="1"/>
  <c r="G1546" i="1"/>
  <c r="G1543" i="1"/>
  <c r="G1539" i="1"/>
  <c r="G1535" i="1"/>
  <c r="G1463" i="1"/>
  <c r="G1458" i="1"/>
  <c r="H1308" i="1"/>
  <c r="I1308" i="1" s="1"/>
  <c r="N1308" i="1" s="1"/>
  <c r="G1531" i="1"/>
  <c r="G1529" i="1"/>
  <c r="H1529" i="1" s="1"/>
  <c r="I1529" i="1" s="1"/>
  <c r="N1529" i="1" s="1"/>
  <c r="G1525" i="1"/>
  <c r="G1521" i="1"/>
  <c r="G1517" i="1"/>
  <c r="G1512" i="1"/>
  <c r="G1508" i="1"/>
  <c r="G1502" i="1"/>
  <c r="G1498" i="1"/>
  <c r="G1494" i="1"/>
  <c r="G1490" i="1"/>
  <c r="G1488" i="1"/>
  <c r="H1488" i="1" s="1"/>
  <c r="I1488" i="1" s="1"/>
  <c r="N1488" i="1" s="1"/>
  <c r="G1485" i="1"/>
  <c r="H1485" i="1" s="1"/>
  <c r="I1485" i="1" s="1"/>
  <c r="N1485" i="1" s="1"/>
  <c r="G1484" i="1"/>
  <c r="G1481" i="1"/>
  <c r="G1468" i="1"/>
  <c r="G1457" i="1"/>
  <c r="G1455" i="1"/>
  <c r="H1455" i="1" s="1"/>
  <c r="I1455" i="1" s="1"/>
  <c r="N1455" i="1" s="1"/>
  <c r="G1449" i="1"/>
  <c r="G1446" i="1"/>
  <c r="G1445" i="1"/>
  <c r="G1443" i="1"/>
  <c r="H1443" i="1" s="1"/>
  <c r="I1443" i="1" s="1"/>
  <c r="N1443" i="1" s="1"/>
  <c r="G1441" i="1"/>
  <c r="G1439" i="1"/>
  <c r="G1435" i="1"/>
  <c r="H1435" i="1" s="1"/>
  <c r="I1435" i="1" s="1"/>
  <c r="N1435" i="1" s="1"/>
  <c r="G1431" i="1"/>
  <c r="G1427" i="1"/>
  <c r="G1423" i="1"/>
  <c r="G1419" i="1"/>
  <c r="G1415" i="1"/>
  <c r="G1411" i="1"/>
  <c r="G1407" i="1"/>
  <c r="G1403" i="1"/>
  <c r="G1399" i="1"/>
  <c r="H1398" i="1"/>
  <c r="G1374" i="1"/>
  <c r="G1372" i="1"/>
  <c r="G1370" i="1"/>
  <c r="G1368" i="1"/>
  <c r="G1366" i="1"/>
  <c r="G1364" i="1"/>
  <c r="G1362" i="1"/>
  <c r="G1360" i="1"/>
  <c r="G1358" i="1"/>
  <c r="G1356" i="1"/>
  <c r="G1354" i="1"/>
  <c r="G1350" i="1"/>
  <c r="H1350" i="1" s="1"/>
  <c r="I1350" i="1" s="1"/>
  <c r="N1350" i="1" s="1"/>
  <c r="G1348" i="1"/>
  <c r="G1346" i="1"/>
  <c r="G1343" i="1"/>
  <c r="G1340" i="1"/>
  <c r="G1335" i="1"/>
  <c r="H1335" i="1" s="1"/>
  <c r="I1335" i="1" s="1"/>
  <c r="N1335" i="1" s="1"/>
  <c r="G1332" i="1"/>
  <c r="H1332" i="1" s="1"/>
  <c r="I1332" i="1" s="1"/>
  <c r="N1332" i="1" s="1"/>
  <c r="G1330" i="1"/>
  <c r="G1326" i="1"/>
  <c r="H1326" i="1" s="1"/>
  <c r="I1326" i="1" s="1"/>
  <c r="G1325" i="1"/>
  <c r="G1321" i="1"/>
  <c r="H1321" i="1" s="1"/>
  <c r="G1298" i="1"/>
  <c r="G1294" i="1"/>
  <c r="G1286" i="1"/>
  <c r="G1283" i="1"/>
  <c r="G1269" i="1"/>
  <c r="G1262" i="1"/>
  <c r="G1249" i="1"/>
  <c r="G1244" i="1"/>
  <c r="G1302" i="1"/>
  <c r="H1289" i="1"/>
  <c r="G1276" i="1"/>
  <c r="G1260" i="1"/>
  <c r="G1259" i="1"/>
  <c r="G1257" i="1"/>
  <c r="G1254" i="1"/>
  <c r="G1240" i="1"/>
  <c r="H1240" i="1" s="1"/>
  <c r="I1240" i="1" s="1"/>
  <c r="N1240" i="1" s="1"/>
  <c r="G1232" i="1"/>
  <c r="H1232" i="1" s="1"/>
  <c r="G1231" i="1"/>
  <c r="G1226" i="1"/>
  <c r="G1221" i="1"/>
  <c r="H1221" i="1" s="1"/>
  <c r="I1221" i="1" s="1"/>
  <c r="N1221" i="1" s="1"/>
  <c r="G1175" i="1"/>
  <c r="G1171" i="1"/>
  <c r="G1153" i="1"/>
  <c r="G1147" i="1"/>
  <c r="G1105" i="1"/>
  <c r="G1099" i="1"/>
  <c r="G1097" i="1"/>
  <c r="G1072" i="1"/>
  <c r="G1067" i="1"/>
  <c r="G1018" i="1"/>
  <c r="G1013" i="1"/>
  <c r="G1008" i="1"/>
  <c r="G1003" i="1"/>
  <c r="G994" i="1"/>
  <c r="G982" i="1"/>
  <c r="G980" i="1"/>
  <c r="H1220" i="1"/>
  <c r="G1217" i="1"/>
  <c r="G1211" i="1"/>
  <c r="G1205" i="1"/>
  <c r="G1203" i="1"/>
  <c r="G1201" i="1"/>
  <c r="G1199" i="1"/>
  <c r="H1199" i="1" s="1"/>
  <c r="J1199" i="1" s="1"/>
  <c r="G1197" i="1"/>
  <c r="G1193" i="1"/>
  <c r="G1188" i="1"/>
  <c r="G1186" i="1"/>
  <c r="H1186" i="1" s="1"/>
  <c r="I1186" i="1" s="1"/>
  <c r="N1186" i="1" s="1"/>
  <c r="G1183" i="1"/>
  <c r="G1179" i="1"/>
  <c r="G1168" i="1"/>
  <c r="G1165" i="1"/>
  <c r="G1159" i="1"/>
  <c r="G1145" i="1"/>
  <c r="H1145" i="1" s="1"/>
  <c r="I1145" i="1" s="1"/>
  <c r="N1145" i="1" s="1"/>
  <c r="G1143" i="1"/>
  <c r="G1140" i="1"/>
  <c r="G1132" i="1"/>
  <c r="G1124" i="1"/>
  <c r="G1123" i="1"/>
  <c r="G1120" i="1"/>
  <c r="G1117" i="1"/>
  <c r="G1114" i="1"/>
  <c r="G1109" i="1"/>
  <c r="G1098" i="1"/>
  <c r="G1095" i="1"/>
  <c r="G1066" i="1"/>
  <c r="G1064" i="1"/>
  <c r="G1062" i="1"/>
  <c r="G1061" i="1"/>
  <c r="G1059" i="1"/>
  <c r="G1058" i="1"/>
  <c r="G1054" i="1"/>
  <c r="G1049" i="1"/>
  <c r="G1045" i="1"/>
  <c r="G1039" i="1"/>
  <c r="G1036" i="1"/>
  <c r="G1033" i="1"/>
  <c r="H1033" i="1" s="1"/>
  <c r="I1033" i="1" s="1"/>
  <c r="N1033" i="1" s="1"/>
  <c r="G1031" i="1"/>
  <c r="H1031" i="1" s="1"/>
  <c r="I1031" i="1" s="1"/>
  <c r="N1031" i="1" s="1"/>
  <c r="G1028" i="1"/>
  <c r="G1023" i="1"/>
  <c r="G1002" i="1"/>
  <c r="G1000" i="1"/>
  <c r="G998" i="1"/>
  <c r="G992" i="1"/>
  <c r="H992" i="1" s="1"/>
  <c r="I992" i="1" s="1"/>
  <c r="N992" i="1" s="1"/>
  <c r="G986" i="1"/>
  <c r="H986" i="1" s="1"/>
  <c r="I986" i="1" s="1"/>
  <c r="N986" i="1" s="1"/>
  <c r="G984" i="1"/>
  <c r="G978" i="1"/>
  <c r="G971" i="1"/>
  <c r="G964" i="1"/>
  <c r="G920" i="1"/>
  <c r="H920" i="1" s="1"/>
  <c r="I920" i="1" s="1"/>
  <c r="N920" i="1" s="1"/>
  <c r="G918" i="1"/>
  <c r="G916" i="1"/>
  <c r="G908" i="1"/>
  <c r="G899" i="1"/>
  <c r="G891" i="1"/>
  <c r="G895" i="1"/>
  <c r="G893" i="1"/>
  <c r="G888" i="1"/>
  <c r="G885" i="1"/>
  <c r="G882" i="1"/>
  <c r="G812" i="1"/>
  <c r="G828" i="1"/>
  <c r="G826" i="1"/>
  <c r="G824" i="1"/>
  <c r="H824" i="1" s="1"/>
  <c r="I824" i="1" s="1"/>
  <c r="N824" i="1" s="1"/>
  <c r="G821" i="1"/>
  <c r="H821" i="1" s="1"/>
  <c r="I821" i="1" s="1"/>
  <c r="N821" i="1" s="1"/>
  <c r="G818" i="1"/>
  <c r="H818" i="1" s="1"/>
  <c r="I818" i="1" s="1"/>
  <c r="N818" i="1" s="1"/>
  <c r="G816" i="1"/>
  <c r="H816" i="1" s="1"/>
  <c r="I816" i="1" s="1"/>
  <c r="N816" i="1" s="1"/>
  <c r="G814" i="1"/>
  <c r="G804" i="1"/>
  <c r="G796" i="1"/>
  <c r="G788" i="1"/>
  <c r="H788" i="1" s="1"/>
  <c r="G780" i="1"/>
  <c r="H780" i="1" s="1"/>
  <c r="G752" i="1"/>
  <c r="G744" i="1"/>
  <c r="G732" i="1"/>
  <c r="G726" i="1"/>
  <c r="G759" i="1"/>
  <c r="G754" i="1"/>
  <c r="G741" i="1"/>
  <c r="G738" i="1"/>
  <c r="G734" i="1"/>
  <c r="G723" i="1"/>
  <c r="H723" i="1" s="1"/>
  <c r="G722" i="1"/>
  <c r="G719" i="1"/>
  <c r="G718" i="1"/>
  <c r="G716" i="1"/>
  <c r="G713" i="1"/>
  <c r="H713" i="1" s="1"/>
  <c r="G711" i="1"/>
  <c r="H711" i="1" s="1"/>
  <c r="I711" i="1" s="1"/>
  <c r="N711" i="1" s="1"/>
  <c r="G703" i="1"/>
  <c r="G698" i="1"/>
  <c r="G678" i="1"/>
  <c r="G674" i="1"/>
  <c r="G587" i="1"/>
  <c r="G584" i="1"/>
  <c r="G570" i="1"/>
  <c r="G564" i="1"/>
  <c r="G555" i="1"/>
  <c r="G550" i="1"/>
  <c r="G548" i="1"/>
  <c r="G543" i="1"/>
  <c r="G540" i="1"/>
  <c r="G529" i="1"/>
  <c r="G525" i="1"/>
  <c r="G521" i="1"/>
  <c r="G517" i="1"/>
  <c r="G497" i="1"/>
  <c r="G492" i="1"/>
  <c r="G488" i="1"/>
  <c r="G484" i="1"/>
  <c r="G598" i="1"/>
  <c r="H598" i="1" s="1"/>
  <c r="I598" i="1" s="1"/>
  <c r="N598" i="1" s="1"/>
  <c r="G596" i="1"/>
  <c r="G590" i="1"/>
  <c r="H590" i="1" s="1"/>
  <c r="I590" i="1" s="1"/>
  <c r="N590" i="1" s="1"/>
  <c r="G581" i="1"/>
  <c r="G578" i="1"/>
  <c r="G573" i="1"/>
  <c r="G567" i="1"/>
  <c r="G561" i="1"/>
  <c r="G546" i="1"/>
  <c r="G537" i="1"/>
  <c r="G533" i="1"/>
  <c r="G523" i="1"/>
  <c r="G514" i="1"/>
  <c r="G508" i="1"/>
  <c r="G505" i="1"/>
  <c r="G502" i="1"/>
  <c r="H502" i="1" s="1"/>
  <c r="I502" i="1" s="1"/>
  <c r="N502" i="1" s="1"/>
  <c r="G500" i="1"/>
  <c r="G603" i="1"/>
  <c r="G606" i="1"/>
  <c r="H449" i="1"/>
  <c r="I449" i="1" s="1"/>
  <c r="N449" i="1" s="1"/>
  <c r="G454" i="1"/>
  <c r="G452" i="1"/>
  <c r="G449" i="1"/>
  <c r="G445" i="1"/>
  <c r="G441" i="1"/>
  <c r="G435" i="1"/>
  <c r="G432" i="1"/>
  <c r="G430" i="1"/>
  <c r="G427" i="1"/>
  <c r="G425" i="1"/>
  <c r="G423" i="1"/>
  <c r="G421" i="1"/>
  <c r="H445" i="1"/>
  <c r="I445" i="1" s="1"/>
  <c r="N445" i="1" s="1"/>
  <c r="H441" i="1"/>
  <c r="I441" i="1" s="1"/>
  <c r="N441" i="1" s="1"/>
  <c r="H435" i="1"/>
  <c r="I435" i="1" s="1"/>
  <c r="N435" i="1" s="1"/>
  <c r="H425" i="1"/>
  <c r="H421" i="1"/>
  <c r="I421" i="1" s="1"/>
  <c r="N421" i="1" s="1"/>
  <c r="G413" i="1"/>
  <c r="G411" i="1"/>
  <c r="H406" i="1"/>
  <c r="I406" i="1" s="1"/>
  <c r="N406" i="1" s="1"/>
  <c r="G408" i="1"/>
  <c r="H411" i="1"/>
  <c r="G410" i="1"/>
  <c r="G376" i="1"/>
  <c r="G373" i="1"/>
  <c r="G369" i="1"/>
  <c r="G367" i="1"/>
  <c r="G365" i="1"/>
  <c r="G363" i="1"/>
  <c r="G381" i="1"/>
  <c r="G379" i="1"/>
  <c r="H367" i="1"/>
  <c r="H363" i="1"/>
  <c r="G341" i="1"/>
  <c r="G336" i="1"/>
  <c r="G332" i="1"/>
  <c r="G329" i="1"/>
  <c r="H344" i="1"/>
  <c r="I344" i="1" s="1"/>
  <c r="N344" i="1" s="1"/>
  <c r="G235" i="1"/>
  <c r="G230" i="1"/>
  <c r="G226" i="1"/>
  <c r="G222" i="1"/>
  <c r="G218" i="1"/>
  <c r="G214" i="1"/>
  <c r="G210" i="1"/>
  <c r="G208" i="1"/>
  <c r="G206" i="1"/>
  <c r="G199" i="1"/>
  <c r="G193" i="1"/>
  <c r="G189" i="1"/>
  <c r="G185" i="1"/>
  <c r="G181" i="1"/>
  <c r="G177" i="1"/>
  <c r="G173" i="1"/>
  <c r="G167" i="1"/>
  <c r="G163" i="1"/>
  <c r="G205" i="1"/>
  <c r="G203" i="1"/>
  <c r="G201" i="1"/>
  <c r="G198" i="1"/>
  <c r="G197" i="1"/>
  <c r="G172" i="1"/>
  <c r="G171" i="1"/>
  <c r="G162" i="1"/>
  <c r="G158" i="1"/>
  <c r="G133" i="1"/>
  <c r="G118" i="1"/>
  <c r="G140" i="1"/>
  <c r="G137" i="1"/>
  <c r="G136" i="1"/>
  <c r="G132" i="1"/>
  <c r="G129" i="1"/>
  <c r="G128" i="1"/>
  <c r="G125" i="1"/>
  <c r="G959" i="1"/>
  <c r="G957" i="1"/>
  <c r="G953" i="1"/>
  <c r="H926" i="1"/>
  <c r="I926" i="1" s="1"/>
  <c r="N926" i="1" s="1"/>
  <c r="H896" i="1"/>
  <c r="I896" i="1" s="1"/>
  <c r="N896" i="1" s="1"/>
  <c r="H872" i="1"/>
  <c r="H861" i="1"/>
  <c r="I861" i="1" s="1"/>
  <c r="N861" i="1" s="1"/>
  <c r="H857" i="1"/>
  <c r="I857" i="1" s="1"/>
  <c r="N857" i="1" s="1"/>
  <c r="H854" i="1"/>
  <c r="I854" i="1" s="1"/>
  <c r="N854" i="1" s="1"/>
  <c r="H851" i="1"/>
  <c r="H847" i="1"/>
  <c r="I847" i="1" s="1"/>
  <c r="N847" i="1" s="1"/>
  <c r="H830" i="1"/>
  <c r="H829" i="1"/>
  <c r="I829" i="1" s="1"/>
  <c r="N829" i="1" s="1"/>
  <c r="G776" i="1"/>
  <c r="G771" i="1"/>
  <c r="G766" i="1"/>
  <c r="G760" i="1"/>
  <c r="G709" i="1"/>
  <c r="G705" i="1"/>
  <c r="G686" i="1"/>
  <c r="G680" i="1"/>
  <c r="G668" i="1"/>
  <c r="G665" i="1"/>
  <c r="G658" i="1"/>
  <c r="G652" i="1"/>
  <c r="G649" i="1"/>
  <c r="G646" i="1"/>
  <c r="G643" i="1"/>
  <c r="G640" i="1"/>
  <c r="G637" i="1"/>
  <c r="H635" i="1"/>
  <c r="I635" i="1" s="1"/>
  <c r="N635" i="1" s="1"/>
  <c r="H632" i="1"/>
  <c r="I632" i="1" s="1"/>
  <c r="N632" i="1" s="1"/>
  <c r="H627" i="1"/>
  <c r="I627" i="1" s="1"/>
  <c r="N627" i="1" s="1"/>
  <c r="H618" i="1"/>
  <c r="I618" i="1" s="1"/>
  <c r="N618" i="1" s="1"/>
  <c r="G615" i="1"/>
  <c r="G611" i="1"/>
  <c r="G608" i="1"/>
  <c r="L603" i="1"/>
  <c r="H680" i="1" l="1"/>
  <c r="I680" i="1" s="1"/>
  <c r="N680" i="1" s="1"/>
  <c r="H738" i="1"/>
  <c r="I738" i="1" s="1"/>
  <c r="N738" i="1" s="1"/>
  <c r="H596" i="1"/>
  <c r="I596" i="1"/>
  <c r="H953" i="1"/>
  <c r="I953" i="1" s="1"/>
  <c r="N953" i="1" s="1"/>
  <c r="H329" i="1"/>
  <c r="I329" i="1" s="1"/>
  <c r="N329" i="1" s="1"/>
  <c r="H726" i="1"/>
  <c r="I726" i="1" s="1"/>
  <c r="N726" i="1" s="1"/>
  <c r="I411" i="1"/>
  <c r="N411" i="1" s="1"/>
  <c r="J411" i="1"/>
  <c r="I425" i="1"/>
  <c r="N425" i="1" s="1"/>
  <c r="J425" i="1"/>
  <c r="H1626" i="1"/>
  <c r="I1626" i="1" s="1"/>
  <c r="N1626" i="1" s="1"/>
  <c r="J363" i="1"/>
  <c r="I363" i="1"/>
  <c r="N363" i="1" s="1"/>
  <c r="N1607" i="1"/>
  <c r="I1650" i="1"/>
  <c r="K1650" i="1"/>
  <c r="L1650" i="1" s="1"/>
  <c r="I1622" i="1"/>
  <c r="K1622" i="1"/>
  <c r="L1622" i="1" s="1"/>
  <c r="H1446" i="1"/>
  <c r="I1446" i="1" s="1"/>
  <c r="N1446" i="1" s="1"/>
  <c r="H1067" i="1"/>
  <c r="H1458" i="1"/>
  <c r="I851" i="1"/>
  <c r="K851" i="1"/>
  <c r="L851" i="1" s="1"/>
  <c r="K830" i="1"/>
  <c r="L830" i="1" s="1"/>
  <c r="I830" i="1"/>
  <c r="H603" i="1"/>
  <c r="I603" i="1" s="1"/>
  <c r="N603" i="1" s="1"/>
  <c r="H1117" i="1"/>
  <c r="I1117" i="1" s="1"/>
  <c r="N1117" i="1" s="1"/>
  <c r="H899" i="1"/>
  <c r="I899" i="1" s="1"/>
  <c r="N899" i="1" s="1"/>
  <c r="H1000" i="1"/>
  <c r="I1000" i="1" s="1"/>
  <c r="N1000" i="1" s="1"/>
  <c r="H1036" i="1"/>
  <c r="I1036" i="1" s="1"/>
  <c r="N1036" i="1" s="1"/>
  <c r="H1124" i="1"/>
  <c r="I1124" i="1" s="1"/>
  <c r="N1124" i="1" s="1"/>
  <c r="H1262" i="1"/>
  <c r="I1262" i="1" s="1"/>
  <c r="N1262" i="1" s="1"/>
  <c r="H1354" i="1"/>
  <c r="I1354" i="1" s="1"/>
  <c r="N1354" i="1" s="1"/>
  <c r="H1439" i="1"/>
  <c r="I1439" i="1" s="1"/>
  <c r="N1439" i="1" s="1"/>
  <c r="H994" i="1"/>
  <c r="I994" i="1" s="1"/>
  <c r="N994" i="1" s="1"/>
  <c r="H1226" i="1"/>
  <c r="I1226" i="1" s="1"/>
  <c r="N1226" i="1" s="1"/>
  <c r="H882" i="1"/>
  <c r="I882" i="1" s="1"/>
  <c r="N882" i="1" s="1"/>
  <c r="H891" i="1"/>
  <c r="I891" i="1" s="1"/>
  <c r="N891" i="1" s="1"/>
  <c r="H964" i="1"/>
  <c r="I964" i="1" s="1"/>
  <c r="N964" i="1" s="1"/>
  <c r="H1062" i="1"/>
  <c r="I1062" i="1" s="1"/>
  <c r="N1062" i="1" s="1"/>
  <c r="H1188" i="1"/>
  <c r="I1188" i="1" s="1"/>
  <c r="N1188" i="1" s="1"/>
  <c r="H1205" i="1"/>
  <c r="I1205" i="1" s="1"/>
  <c r="N1205" i="1" s="1"/>
  <c r="H1003" i="1"/>
  <c r="I1003" i="1" s="1"/>
  <c r="N1003" i="1" s="1"/>
  <c r="H1099" i="1"/>
  <c r="I1099" i="1" s="1"/>
  <c r="N1099" i="1" s="1"/>
  <c r="H1171" i="1"/>
  <c r="I1171" i="1" s="1"/>
  <c r="N1171" i="1" s="1"/>
  <c r="H1257" i="1"/>
  <c r="H1244" i="1"/>
  <c r="H1283" i="1"/>
  <c r="I1283" i="1" s="1"/>
  <c r="N1283" i="1" s="1"/>
  <c r="H1399" i="1"/>
  <c r="H1531" i="1"/>
  <c r="I1531" i="1" s="1"/>
  <c r="N1531" i="1" s="1"/>
  <c r="H1613" i="1"/>
  <c r="I1613" i="1" s="1"/>
  <c r="N1613" i="1" s="1"/>
  <c r="H1147" i="1"/>
  <c r="I1147" i="1" s="1"/>
  <c r="N1147" i="1" s="1"/>
  <c r="H916" i="1"/>
  <c r="I916" i="1" s="1"/>
  <c r="N916" i="1" s="1"/>
  <c r="H980" i="1"/>
  <c r="I980" i="1" s="1"/>
  <c r="N980" i="1" s="1"/>
  <c r="H1294" i="1"/>
  <c r="I1294" i="1" s="1"/>
  <c r="N1294" i="1" s="1"/>
  <c r="H1343" i="1"/>
  <c r="I1343" i="1" s="1"/>
  <c r="N1343" i="1" s="1"/>
  <c r="H1490" i="1"/>
  <c r="H1543" i="1"/>
  <c r="I1543" i="1" s="1"/>
  <c r="N1543" i="1" s="1"/>
  <c r="H1552" i="1"/>
  <c r="H826" i="1"/>
  <c r="I826" i="1" s="1"/>
  <c r="N826" i="1" s="1"/>
  <c r="H698" i="1"/>
  <c r="I698" i="1" s="1"/>
  <c r="N698" i="1" s="1"/>
  <c r="H716" i="1"/>
  <c r="I716" i="1" s="1"/>
  <c r="H796" i="1"/>
  <c r="H719" i="1"/>
  <c r="H744" i="1"/>
  <c r="I744" i="1" s="1"/>
  <c r="N744" i="1" s="1"/>
  <c r="H674" i="1"/>
  <c r="I674" i="1" s="1"/>
  <c r="N674" i="1" s="1"/>
  <c r="H584" i="1"/>
  <c r="I584" i="1" s="1"/>
  <c r="N584" i="1" s="1"/>
  <c r="H578" i="1"/>
  <c r="I578" i="1" s="1"/>
  <c r="N578" i="1" s="1"/>
  <c r="H505" i="1"/>
  <c r="H561" i="1"/>
  <c r="H475" i="1"/>
  <c r="I475" i="1" s="1"/>
  <c r="N475" i="1" s="1"/>
  <c r="H492" i="1"/>
  <c r="I492" i="1" s="1"/>
  <c r="N492" i="1" s="1"/>
  <c r="H548" i="1"/>
  <c r="H525" i="1"/>
  <c r="H484" i="1"/>
  <c r="I484" i="1" s="1"/>
  <c r="N484" i="1" s="1"/>
  <c r="H430" i="1"/>
  <c r="I430" i="1" s="1"/>
  <c r="N430" i="1" s="1"/>
  <c r="H373" i="1"/>
  <c r="H655" i="1"/>
  <c r="I655" i="1" s="1"/>
  <c r="N655" i="1" s="1"/>
  <c r="H668" i="1"/>
  <c r="I668" i="1" s="1"/>
  <c r="N668" i="1" s="1"/>
  <c r="H173" i="1"/>
  <c r="I173" i="1" s="1"/>
  <c r="N173" i="1" s="1"/>
  <c r="H158" i="1"/>
  <c r="I158" i="1" s="1"/>
  <c r="N158" i="1" s="1"/>
  <c r="H199" i="1"/>
  <c r="I199" i="1" s="1"/>
  <c r="N199" i="1" s="1"/>
  <c r="H163" i="1"/>
  <c r="H206" i="1"/>
  <c r="I206" i="1" s="1"/>
  <c r="N206" i="1" s="1"/>
  <c r="H608" i="1"/>
  <c r="K608" i="1" s="1"/>
  <c r="I608" i="1" s="1"/>
  <c r="H705" i="1"/>
  <c r="I705" i="1" s="1"/>
  <c r="N705" i="1" s="1"/>
  <c r="H637" i="1"/>
  <c r="I637" i="1" s="1"/>
  <c r="N637" i="1" s="1"/>
  <c r="H709" i="1"/>
  <c r="H833" i="1"/>
  <c r="H658" i="1"/>
  <c r="H671" i="1"/>
  <c r="I671" i="1" s="1"/>
  <c r="N671" i="1" s="1"/>
  <c r="H760" i="1"/>
  <c r="I760" i="1" s="1"/>
  <c r="N760" i="1" s="1"/>
  <c r="H665" i="1"/>
  <c r="I665" i="1" s="1"/>
  <c r="N665" i="1" s="1"/>
  <c r="G473" i="1"/>
  <c r="G470" i="1"/>
  <c r="G417" i="1"/>
  <c r="G404" i="1"/>
  <c r="G402" i="1"/>
  <c r="G400" i="1"/>
  <c r="L387" i="1"/>
  <c r="H387" i="1"/>
  <c r="G385" i="1"/>
  <c r="N1622" i="1" l="1"/>
  <c r="N1650" i="1"/>
  <c r="K833" i="1"/>
  <c r="L833" i="1" s="1"/>
  <c r="I833" i="1"/>
  <c r="N830" i="1"/>
  <c r="N851" i="1"/>
  <c r="H470" i="1"/>
  <c r="I470" i="1" s="1"/>
  <c r="I387" i="1"/>
  <c r="M387" i="1" s="1"/>
  <c r="L383" i="1"/>
  <c r="G383" i="1"/>
  <c r="H383" i="1" s="1"/>
  <c r="L360" i="1"/>
  <c r="H360" i="1"/>
  <c r="L358" i="1"/>
  <c r="H358" i="1"/>
  <c r="L348" i="1"/>
  <c r="H348" i="1"/>
  <c r="L300" i="1"/>
  <c r="H300" i="1"/>
  <c r="G299" i="1"/>
  <c r="G297" i="1"/>
  <c r="G296" i="1"/>
  <c r="G294" i="1"/>
  <c r="G293" i="1"/>
  <c r="G290" i="1"/>
  <c r="L287" i="1"/>
  <c r="G287" i="1"/>
  <c r="G285" i="1"/>
  <c r="G283" i="1"/>
  <c r="G280" i="1"/>
  <c r="G276" i="1"/>
  <c r="G272" i="1"/>
  <c r="G269" i="1"/>
  <c r="G266" i="1"/>
  <c r="G262" i="1"/>
  <c r="G260" i="1"/>
  <c r="L257" i="1"/>
  <c r="G257" i="1"/>
  <c r="G256" i="1"/>
  <c r="G247" i="1"/>
  <c r="G238" i="1"/>
  <c r="N833" i="1" l="1"/>
  <c r="N387" i="1"/>
  <c r="H238" i="1"/>
  <c r="H257" i="1"/>
  <c r="I257" i="1" s="1"/>
  <c r="H287" i="1"/>
  <c r="I287" i="1" s="1"/>
  <c r="N287" i="1" s="1"/>
  <c r="M287" i="1" s="1"/>
  <c r="I348" i="1"/>
  <c r="M348" i="1" s="1"/>
  <c r="I300" i="1"/>
  <c r="I360" i="1"/>
  <c r="I383" i="1"/>
  <c r="N383" i="1" s="1"/>
  <c r="M383" i="1" s="1"/>
  <c r="I358" i="1"/>
  <c r="G124" i="1"/>
  <c r="G122" i="1"/>
  <c r="G121" i="1"/>
  <c r="N348" i="1" l="1"/>
  <c r="N300" i="1"/>
  <c r="M300" i="1"/>
  <c r="M257" i="1"/>
  <c r="N257" i="1"/>
  <c r="N360" i="1"/>
  <c r="M360" i="1"/>
  <c r="H118" i="1"/>
  <c r="I118" i="1" s="1"/>
  <c r="M358" i="1"/>
  <c r="N358" i="1"/>
  <c r="H117" i="1"/>
  <c r="G109" i="1"/>
  <c r="H105" i="1"/>
  <c r="I105" i="1" s="1"/>
  <c r="N105" i="1" s="1"/>
  <c r="G105" i="1"/>
  <c r="G103" i="1"/>
  <c r="G98" i="1"/>
  <c r="G93" i="1"/>
  <c r="G89" i="1"/>
  <c r="G85" i="1"/>
  <c r="G81" i="1"/>
  <c r="G79" i="1"/>
  <c r="G77" i="1"/>
  <c r="G74" i="1"/>
  <c r="L73" i="1"/>
  <c r="G73" i="1"/>
  <c r="G70" i="1"/>
  <c r="H74" i="1" l="1"/>
  <c r="I74" i="1" s="1"/>
  <c r="N74" i="1" s="1"/>
  <c r="H81" i="1"/>
  <c r="H79" i="1"/>
  <c r="I79" i="1" s="1"/>
  <c r="N79" i="1" s="1"/>
  <c r="H93" i="1"/>
  <c r="I93" i="1" s="1"/>
  <c r="N93" i="1" s="1"/>
  <c r="H70" i="1"/>
  <c r="I70" i="1" s="1"/>
  <c r="N70" i="1" s="1"/>
  <c r="G67" i="1"/>
  <c r="G64" i="1"/>
  <c r="G62" i="1"/>
  <c r="L59" i="1"/>
  <c r="G59" i="1"/>
  <c r="G56" i="1"/>
  <c r="G54" i="1"/>
  <c r="G46" i="1"/>
  <c r="G43" i="1"/>
  <c r="G42" i="1"/>
  <c r="G41" i="1"/>
  <c r="L38" i="1"/>
  <c r="H64" i="1" l="1"/>
  <c r="I64" i="1" s="1"/>
  <c r="N64" i="1" s="1"/>
  <c r="H56" i="1"/>
  <c r="I56" i="1" s="1"/>
  <c r="N56" i="1" s="1"/>
  <c r="H59" i="1"/>
  <c r="I59" i="1" s="1"/>
  <c r="H46" i="1"/>
  <c r="I46" i="1" s="1"/>
  <c r="N46" i="1" s="1"/>
  <c r="G38" i="1"/>
  <c r="H38" i="1" s="1"/>
  <c r="I38" i="1" s="1"/>
  <c r="L34" i="1"/>
  <c r="G34" i="1"/>
  <c r="H34" i="1" s="1"/>
  <c r="G30" i="1"/>
  <c r="G29" i="1"/>
  <c r="G26" i="1"/>
  <c r="L23" i="1"/>
  <c r="G23" i="1"/>
  <c r="G22" i="1"/>
  <c r="H18" i="1" s="1"/>
  <c r="I18" i="1" s="1"/>
  <c r="N18" i="1" s="1"/>
  <c r="I17" i="1"/>
  <c r="M17" i="1" s="1"/>
  <c r="G16" i="1"/>
  <c r="F15" i="1"/>
  <c r="G12" i="1"/>
  <c r="G9" i="1"/>
  <c r="G3" i="1"/>
  <c r="H9" i="1" l="1"/>
  <c r="I9" i="1" s="1"/>
  <c r="N9" i="1" s="1"/>
  <c r="H26" i="1"/>
  <c r="I26" i="1" s="1"/>
  <c r="N26" i="1" s="1"/>
  <c r="N17" i="1"/>
  <c r="I34" i="1"/>
  <c r="M36" i="1" s="1"/>
  <c r="N38" i="1"/>
  <c r="M38" i="1"/>
  <c r="N59" i="1"/>
  <c r="M59" i="1"/>
  <c r="G14" i="1"/>
  <c r="H14" i="1" s="1"/>
  <c r="I14" i="1" s="1"/>
  <c r="N14" i="1" s="1"/>
  <c r="H30" i="1"/>
  <c r="I30" i="1" s="1"/>
  <c r="N30" i="1" s="1"/>
  <c r="N34" i="1" l="1"/>
  <c r="G7" i="1" l="1"/>
  <c r="H3" i="1" s="1"/>
  <c r="I3" i="1" s="1"/>
  <c r="N3" i="1" s="1"/>
  <c r="H23" i="1"/>
  <c r="I23" i="1" s="1"/>
  <c r="H44" i="1"/>
  <c r="I44" i="1" s="1"/>
  <c r="N44" i="1" s="1"/>
  <c r="H73" i="1"/>
  <c r="I73" i="1" s="1"/>
  <c r="N73" i="1" s="1"/>
  <c r="H54" i="1"/>
  <c r="K54" i="1" s="1"/>
  <c r="L54" i="1" s="1"/>
  <c r="I238" i="1"/>
  <c r="N238" i="1" s="1"/>
  <c r="H417" i="1"/>
  <c r="I417" i="1" s="1"/>
  <c r="K470" i="1"/>
  <c r="L470" i="1" s="1"/>
  <c r="N470" i="1" s="1"/>
  <c r="H404" i="1"/>
  <c r="I404" i="1" s="1"/>
  <c r="H400" i="1"/>
  <c r="K400" i="1" s="1"/>
  <c r="L400" i="1" s="1"/>
  <c r="L608" i="1"/>
  <c r="N608" i="1" s="1"/>
  <c r="M73" i="1" l="1"/>
  <c r="K404" i="1"/>
  <c r="L404" i="1" s="1"/>
  <c r="N404" i="1" s="1"/>
  <c r="I400" i="1"/>
  <c r="N400" i="1" s="1"/>
  <c r="N23" i="1"/>
  <c r="M23" i="1"/>
  <c r="M45" i="1"/>
  <c r="I54" i="1"/>
  <c r="K417" i="1"/>
  <c r="L417" i="1" s="1"/>
  <c r="N417" i="1" s="1"/>
  <c r="M404" i="1" l="1"/>
  <c r="M400" i="1"/>
  <c r="N54" i="1"/>
  <c r="M54" i="1"/>
  <c r="H959" i="1"/>
  <c r="I959" i="1" s="1"/>
  <c r="N959" i="1" s="1"/>
  <c r="G1088" i="1"/>
  <c r="G1079" i="1"/>
  <c r="G1077" i="1"/>
  <c r="G1084" i="1"/>
  <c r="G1074" i="1"/>
  <c r="G1082" i="1"/>
  <c r="G1091" i="1"/>
</calcChain>
</file>

<file path=xl/comments1.xml><?xml version="1.0" encoding="utf-8"?>
<comments xmlns="http://schemas.openxmlformats.org/spreadsheetml/2006/main">
  <authors>
    <author>Autor</author>
  </authors>
  <commentList>
    <comment ref="F459" authorId="0">
      <text>
        <r>
          <rPr>
            <b/>
            <sz val="9"/>
            <color indexed="81"/>
            <rFont val="Tahoma"/>
            <family val="2"/>
          </rPr>
          <t>pago no reflejado en el fia</t>
        </r>
        <r>
          <rPr>
            <sz val="9"/>
            <color indexed="81"/>
            <rFont val="Tahoma"/>
            <family val="2"/>
          </rPr>
          <t xml:space="preserve">
</t>
        </r>
      </text>
    </comment>
  </commentList>
</comments>
</file>

<file path=xl/sharedStrings.xml><?xml version="1.0" encoding="utf-8"?>
<sst xmlns="http://schemas.openxmlformats.org/spreadsheetml/2006/main" count="1628" uniqueCount="707">
  <si>
    <t>DATOS PARA LA CONCILIACION</t>
  </si>
  <si>
    <t>NUMERO DE CONTRATO</t>
  </si>
  <si>
    <t>VALOR DEL CONTRATO</t>
  </si>
  <si>
    <t>PAGOS REALIZADOS POR EMCASERVICIOS</t>
  </si>
  <si>
    <t>SALDO</t>
  </si>
  <si>
    <t>OBSERVACIONES</t>
  </si>
  <si>
    <t>129-2010</t>
  </si>
  <si>
    <t>108-2010</t>
  </si>
  <si>
    <t>HALLAZGOS</t>
  </si>
  <si>
    <t>012-2010</t>
  </si>
  <si>
    <t>Departamento - SGP</t>
  </si>
  <si>
    <t>Nación</t>
  </si>
  <si>
    <t>FUENTE CDR</t>
  </si>
  <si>
    <t>PAGOS REALIZADOS POR FUENTE</t>
  </si>
  <si>
    <t>TOTAL PAGOS POR FUENTE</t>
  </si>
  <si>
    <t>TOTALPAGOS FIA</t>
  </si>
  <si>
    <t>007-2010</t>
  </si>
  <si>
    <t>DEPARTAMENTO</t>
  </si>
  <si>
    <t>009-2010</t>
  </si>
  <si>
    <t>NACION</t>
  </si>
  <si>
    <t xml:space="preserve">contrato que estaba suspendido fue liquidado en febrero de 2018 </t>
  </si>
  <si>
    <t>SALDO EN CONTABILIDAD</t>
  </si>
  <si>
    <t>013-2010</t>
  </si>
  <si>
    <t xml:space="preserve">Contrato en ejecución: no se puede determinar la liberación de saldos, hasta tanto el consorcio FIA no corrija el error cometido con los siguientes pagos: A) acta parcial n° 1  pago neto de  $71´014.620 se pago con CDR N° 23 creado para el contrato 019 de 2010. B) Acta parcial N° 2 pago neto de $5´681.588 pagado con el CDR 011 creado para el contrato 019 de 2010. Los dos pagos mencionados se debian hacer por el CDR 11 creado para este contrato. </t>
  </si>
  <si>
    <t>014-2010</t>
  </si>
  <si>
    <t>017-2010</t>
  </si>
  <si>
    <t>016-2010</t>
  </si>
  <si>
    <t>El contrato ya cuenta con acta de liquidación, pero no se ha hecho el pago completo al contratista (Saldo a favor del contratista $25´191.588), se debe liberar del CDR el valor del $23.760.</t>
  </si>
  <si>
    <t>019-2010</t>
  </si>
  <si>
    <t>Contrato vencido sin liquidar: Oficio dirigido al contratista el 28 de septiembre de 2016 se informa que el contrato termino el 06 de junio de 2016 por vencimiento de plazo. No se puede determinar si existen saldos a liberar ya que este contrato presenta confusón en el pago de las actas, es decir, los pagos se hicieron por otros CDRs. Ver contrato n° 013-2010</t>
  </si>
  <si>
    <t>021-2010</t>
  </si>
  <si>
    <t>022-2010</t>
  </si>
  <si>
    <t>025-2010</t>
  </si>
  <si>
    <t>037-2010</t>
  </si>
  <si>
    <t>DIFERENCIA EN SALDOS</t>
  </si>
  <si>
    <t>El valor del contrato coincide entre la Empresa y el Consorcio, pero la Empresa hace un pago total por  el mismo valor de contrato y el FIA solo un valor de $39478280- diferencia en saldos de $59217420</t>
  </si>
  <si>
    <t>El valor del contrato y el valor de los pagos  realizados por el Consorcio y la Empresa  son iguales , generando de esta manera saldos iguales</t>
  </si>
  <si>
    <r>
      <rPr>
        <b/>
        <sz val="12"/>
        <color rgb="FFFF0000"/>
        <rFont val="Calibri"/>
        <family val="2"/>
        <scheme val="minor"/>
      </rPr>
      <t>Contrato Terminado sin liquidar</t>
    </r>
    <r>
      <rPr>
        <sz val="12"/>
        <color theme="1"/>
        <rFont val="Calibri"/>
        <family val="2"/>
        <scheme val="minor"/>
      </rPr>
      <t xml:space="preserve"> - Se puede liberar del CDR n° 16 el valor de $15.631, diferencia entre el valor del CDR y el valor contratado. La ultima actuación es un acta de terminación donde se deja constancia que se recibio por parte del contratista el 100% del trabajo, pero hasta la fecha solo se ha pagado el 40% del anticipo, hay un valor a favor del contratista por $18´748.422</t>
    </r>
  </si>
  <si>
    <t>PENDIENTE REGISTRO DE TERCEROS</t>
  </si>
  <si>
    <r>
      <rPr>
        <b/>
        <sz val="12"/>
        <color theme="1"/>
        <rFont val="Calibri"/>
        <family val="2"/>
        <scheme val="minor"/>
      </rPr>
      <t>Contrato liquidado con pago parcial</t>
    </r>
    <r>
      <rPr>
        <sz val="12"/>
        <color theme="1"/>
        <rFont val="Calibri"/>
        <family val="2"/>
        <scheme val="minor"/>
      </rPr>
      <t>: El contrato cuenta con acta n° 4 y final del 14/08/2017, donde se ordena amortizar el valor de $638.516,40 por anticipo (CDR 45 $362.105 y CDR 46 $276.411), y un pago neto al contratista de $5´580.373 (El pago se debe realizar por los CDRs 45, 46 y 161), hasta la fecha el contratista no ha presentado los documentos requeridos para dicho pago.</t>
    </r>
  </si>
  <si>
    <t>042-2010</t>
  </si>
  <si>
    <t xml:space="preserve">023-2010 </t>
  </si>
  <si>
    <t>043-2010</t>
  </si>
  <si>
    <t>045-2010</t>
  </si>
  <si>
    <t>Departamento CDR52</t>
  </si>
  <si>
    <t>Nación CDR 52</t>
  </si>
  <si>
    <t>Departamento CDR53</t>
  </si>
  <si>
    <t>Nación CDR53</t>
  </si>
  <si>
    <t>Departamento CDR54</t>
  </si>
  <si>
    <t>Nación CDR54</t>
  </si>
  <si>
    <t>Departamento CDR55</t>
  </si>
  <si>
    <t>Nación CDR55</t>
  </si>
  <si>
    <t>Departamento  CDR56</t>
  </si>
  <si>
    <t>Nación CDR56</t>
  </si>
  <si>
    <t>Departamento CDR57</t>
  </si>
  <si>
    <t>Nación CDR57</t>
  </si>
  <si>
    <t>Nación CDR197</t>
  </si>
  <si>
    <t>MUNICIPIO</t>
  </si>
  <si>
    <t>SAN SEBASTIAN</t>
  </si>
  <si>
    <t>LA VEGA</t>
  </si>
  <si>
    <t>BOLIVAR</t>
  </si>
  <si>
    <t>PATIA</t>
  </si>
  <si>
    <t>ROSAS</t>
  </si>
  <si>
    <t>CAJIBIO</t>
  </si>
  <si>
    <t>ARGELIA</t>
  </si>
  <si>
    <t>SUAREZ</t>
  </si>
  <si>
    <t>PURACE</t>
  </si>
  <si>
    <t>SANTA ROSA</t>
  </si>
  <si>
    <t>046-2010</t>
  </si>
  <si>
    <t>TOTORO</t>
  </si>
  <si>
    <t>JAMBALO</t>
  </si>
  <si>
    <t xml:space="preserve">Departamento </t>
  </si>
  <si>
    <t>Departamento CDR68</t>
  </si>
  <si>
    <t>Nación CDR68</t>
  </si>
  <si>
    <t>Departamento CDR69</t>
  </si>
  <si>
    <t>Nación CDR69</t>
  </si>
  <si>
    <t>Departamento CDR70</t>
  </si>
  <si>
    <t>NaciónCDR 70</t>
  </si>
  <si>
    <t>Departamento CDR71</t>
  </si>
  <si>
    <t>Nación CDR71</t>
  </si>
  <si>
    <t>Nación CDR168</t>
  </si>
  <si>
    <t>Nación CDR 174</t>
  </si>
  <si>
    <r>
      <rPr>
        <b/>
        <sz val="12"/>
        <color theme="1"/>
        <rFont val="Calibri"/>
        <family val="2"/>
        <scheme val="minor"/>
      </rPr>
      <t xml:space="preserve">Contrato liquidado con pago parcial: </t>
    </r>
    <r>
      <rPr>
        <sz val="12"/>
        <color theme="1"/>
        <rFont val="Calibri"/>
        <family val="2"/>
        <scheme val="minor"/>
      </rPr>
      <t>No hay saldos a liberar, falta realizar el acta N° 11 y final por el valor de $4´712.203,80, menos el valor de $1´091.890,16 que falta por amortizar del anticipo, valor neto a pagar al contratista $3´620.313,64}</t>
    </r>
  </si>
  <si>
    <t>047-2010</t>
  </si>
  <si>
    <t>Departamento CDR72</t>
  </si>
  <si>
    <t>Nación CDR72</t>
  </si>
  <si>
    <t>Departamento CDR73</t>
  </si>
  <si>
    <t>Nación CDR73</t>
  </si>
  <si>
    <t>Departamento CDR74</t>
  </si>
  <si>
    <t>Nación CDR74</t>
  </si>
  <si>
    <t>Departamento CDR75</t>
  </si>
  <si>
    <t>Nación CDR75</t>
  </si>
  <si>
    <t>NACION CDR200</t>
  </si>
  <si>
    <t>MORALES</t>
  </si>
  <si>
    <t>PIENDAMO</t>
  </si>
  <si>
    <r>
      <rPr>
        <b/>
        <sz val="12"/>
        <color theme="1"/>
        <rFont val="Calibri"/>
        <family val="2"/>
        <scheme val="minor"/>
      </rPr>
      <t>Contrato liquidado con pago parcial:</t>
    </r>
    <r>
      <rPr>
        <sz val="12"/>
        <color theme="1"/>
        <rFont val="Calibri"/>
        <family val="2"/>
        <scheme val="minor"/>
      </rPr>
      <t xml:space="preserve"> solo se ha realizado el pago del anticipo por el 40%, no se han hecho mas pagos, es decir que esta pendiente por amortizar el anticipo.</t>
    </r>
  </si>
  <si>
    <t>048-2010</t>
  </si>
  <si>
    <t xml:space="preserve">Nación </t>
  </si>
  <si>
    <t>Departamento</t>
  </si>
  <si>
    <t>Santander de Quilichao</t>
  </si>
  <si>
    <t>Guachené</t>
  </si>
  <si>
    <r>
      <rPr>
        <b/>
        <sz val="12"/>
        <rFont val="Calibri"/>
        <family val="2"/>
        <scheme val="minor"/>
      </rPr>
      <t xml:space="preserve">Contrato Suspendido: </t>
    </r>
    <r>
      <rPr>
        <sz val="12"/>
        <rFont val="Calibri"/>
        <family val="2"/>
        <scheme val="minor"/>
      </rPr>
      <t>Aun no se pueden liberar saldos hasta que el contrato no se liquide</t>
    </r>
  </si>
  <si>
    <t>El municipio de Santander tiene contrato por valor de $16,046,400 pero en la matriz esta por valor de &amp;18,046,400.En contabilidad esta pendiente registrar  $2,000,000  y en el $6,040,000municipio de Guchene el valor de contrato esta registrado por 8,040,000 y en la matriz por valor de $6,040,000 los pagos  y saldos son iguales en matriz y contabilidad</t>
  </si>
  <si>
    <t>060-2010</t>
  </si>
  <si>
    <t>061-2010</t>
  </si>
  <si>
    <t>SGP - Dpto</t>
  </si>
  <si>
    <r>
      <rPr>
        <b/>
        <sz val="12"/>
        <color theme="1"/>
        <rFont val="Calibri"/>
        <family val="2"/>
        <scheme val="minor"/>
      </rPr>
      <t>Contrato terminado sin liquidar:</t>
    </r>
    <r>
      <rPr>
        <sz val="12"/>
        <color theme="1"/>
        <rFont val="Calibri"/>
        <family val="2"/>
        <scheme val="minor"/>
      </rPr>
      <t xml:space="preserve"> Se pueden liberar $19.566.302. ($11.793.781 fuente nación y $7.826.521 fuente Dpto).
El contratista está debiendo $3.261.050, valor sin legalizar del anticipo, más los respectivos impuestos y retenciones.</t>
    </r>
  </si>
  <si>
    <t>062-2010</t>
  </si>
  <si>
    <t>063-2010</t>
  </si>
  <si>
    <r>
      <rPr>
        <b/>
        <sz val="12"/>
        <color theme="1"/>
        <rFont val="Calibri"/>
        <family val="2"/>
        <scheme val="minor"/>
      </rPr>
      <t>Contrato suspendido:</t>
    </r>
    <r>
      <rPr>
        <sz val="12"/>
        <color theme="1"/>
        <rFont val="Calibri"/>
        <family val="2"/>
        <scheme val="minor"/>
      </rPr>
      <t xml:space="preserve"> Se suscribio el acta de suspensión n° 5 el 22/03/2013, no se ha podido llegar a un acuerdo con el contratista (Representante legal del Consorcio GZ) para poder firmar el acta de terminación y proceder con la liquidación de dicho contrato. Hay hallazgos de la contraloria sobre este caso y el abogado de la señora Claudia solicito la copia de todos los documentos para proceder con acciones judiciales. Hasta tanto no se liquide el contrato no se puede determinar si hay saldos a liberar.</t>
    </r>
  </si>
  <si>
    <t>064-2010</t>
  </si>
  <si>
    <t>066-2010</t>
  </si>
  <si>
    <t>068-2010</t>
  </si>
  <si>
    <t>GUACHENE</t>
  </si>
  <si>
    <r>
      <rPr>
        <b/>
        <sz val="12"/>
        <color theme="1"/>
        <rFont val="Calibri"/>
        <family val="2"/>
        <scheme val="minor"/>
      </rPr>
      <t>Contrato suspendido:</t>
    </r>
    <r>
      <rPr>
        <sz val="12"/>
        <color theme="1"/>
        <rFont val="Calibri"/>
        <family val="2"/>
        <scheme val="minor"/>
      </rPr>
      <t xml:space="preserve"> Falta por amortizar el valor de $2´923.200 del anticipo. Hasta tanto no se liquide no se puede determinar si hay saldos por liberar.</t>
    </r>
  </si>
  <si>
    <t>069-2010</t>
  </si>
  <si>
    <r>
      <rPr>
        <b/>
        <sz val="12"/>
        <color theme="1"/>
        <rFont val="Calibri"/>
        <family val="2"/>
        <scheme val="minor"/>
      </rPr>
      <t>Contrato terminado con acta de cierre:</t>
    </r>
    <r>
      <rPr>
        <sz val="12"/>
        <color theme="1"/>
        <rFont val="Calibri"/>
        <family val="2"/>
        <scheme val="minor"/>
      </rPr>
      <t xml:space="preserve"> Según acta de cierre, no se le reconocen $34.256.250 al contratista dado que se perdió competencia para liquidar el contrato.  El CDR 007-2010, expedido para el mismo objeto, aparece anulado en el portal del FIA.</t>
    </r>
  </si>
  <si>
    <t>071-2010</t>
  </si>
  <si>
    <r>
      <rPr>
        <b/>
        <sz val="12"/>
        <color theme="1"/>
        <rFont val="Calibri"/>
        <family val="2"/>
        <scheme val="minor"/>
      </rPr>
      <t>Contrato suspendido:</t>
    </r>
    <r>
      <rPr>
        <sz val="12"/>
        <color theme="1"/>
        <rFont val="Calibri"/>
        <family val="2"/>
        <scheme val="minor"/>
      </rPr>
      <t xml:space="preserve"> Acta de suspensión n° 2 del 18/01/2011 - Hay una cuenta de cobro por el valor de $10´784.520 equivalente al pago n° 2 pero aun no se ha realizado el acta final ni expedido la orden de pago.</t>
    </r>
  </si>
  <si>
    <t>072-2010</t>
  </si>
  <si>
    <r>
      <rPr>
        <b/>
        <sz val="12"/>
        <color theme="1"/>
        <rFont val="Calibri"/>
        <family val="2"/>
        <scheme val="minor"/>
      </rPr>
      <t>Contrato suspendido:</t>
    </r>
    <r>
      <rPr>
        <sz val="12"/>
        <color theme="1"/>
        <rFont val="Calibri"/>
        <family val="2"/>
        <scheme val="minor"/>
      </rPr>
      <t xml:space="preserve"> no se podría liberar valor alguno, el contratista no ha legalizado siquiera el anticipo.</t>
    </r>
  </si>
  <si>
    <t>075-2010</t>
  </si>
  <si>
    <t>?</t>
  </si>
  <si>
    <t>DIFERENCIA DE SALDOS</t>
  </si>
  <si>
    <r>
      <rPr>
        <b/>
        <sz val="12"/>
        <color theme="1"/>
        <rFont val="Calibri"/>
        <family val="2"/>
        <scheme val="minor"/>
      </rPr>
      <t>Contrato terminado sin liquidar:</t>
    </r>
    <r>
      <rPr>
        <sz val="12"/>
        <color theme="1"/>
        <rFont val="Calibri"/>
        <family val="2"/>
        <scheme val="minor"/>
      </rPr>
      <t xml:space="preserve"> Falta por amortizar el 40% del anticipo $39´483.876 y pagar al contratista el valor de $59´225.815 - Del CDR 99 se puede liberar el valor de $35.309</t>
    </r>
  </si>
  <si>
    <t>079-2010</t>
  </si>
  <si>
    <t>080-2010</t>
  </si>
  <si>
    <t>081-2010</t>
  </si>
  <si>
    <t>082-2010</t>
  </si>
  <si>
    <t>085-2010</t>
  </si>
  <si>
    <r>
      <rPr>
        <b/>
        <sz val="12"/>
        <color theme="1"/>
        <rFont val="Calibri"/>
        <family val="2"/>
        <scheme val="minor"/>
      </rPr>
      <t>Contrato terminado sin liquidar:</t>
    </r>
    <r>
      <rPr>
        <sz val="12"/>
        <color theme="1"/>
        <rFont val="Calibri"/>
        <family val="2"/>
        <scheme val="minor"/>
      </rPr>
      <t xml:space="preserve"> Según acta de cierre, no se le reconocen $4.407.995 al contratista dado que se perdió competencia para liquidar el contrato.  Una vez hechos los cruces por la confusión de fuentes, se pueden liberar $2.644.826. El contratista debe hacer devolución de $1´763.216 del anticipo.</t>
    </r>
  </si>
  <si>
    <t>091-2010</t>
  </si>
  <si>
    <t>098-2010</t>
  </si>
  <si>
    <t>100-2010</t>
  </si>
  <si>
    <t>103-2010</t>
  </si>
  <si>
    <t>105-2010</t>
  </si>
  <si>
    <t>102-2010</t>
  </si>
  <si>
    <t>107-2010</t>
  </si>
  <si>
    <t>BALBOA</t>
  </si>
  <si>
    <r>
      <rPr>
        <b/>
        <sz val="12"/>
        <rFont val="Calibri"/>
        <family val="2"/>
        <scheme val="minor"/>
      </rPr>
      <t>Contrato suspendido:</t>
    </r>
    <r>
      <rPr>
        <sz val="12"/>
        <rFont val="Calibri"/>
        <family val="2"/>
        <scheme val="minor"/>
      </rPr>
      <t xml:space="preserve"> NO SE PUEDEN LIBERAR SALDOS TODAVÍA</t>
    </r>
  </si>
  <si>
    <t>PIAMONTE</t>
  </si>
  <si>
    <t>110-2010</t>
  </si>
  <si>
    <t>111-2010</t>
  </si>
  <si>
    <r>
      <t xml:space="preserve">Contrato suspendido: </t>
    </r>
    <r>
      <rPr>
        <sz val="12"/>
        <color theme="1"/>
        <rFont val="Calibri"/>
        <family val="2"/>
        <scheme val="minor"/>
      </rPr>
      <t>No se puede determinar si hay saldos a liberar, ademas el contrato cuenta con un proceso de multas.</t>
    </r>
  </si>
  <si>
    <r>
      <rPr>
        <b/>
        <sz val="12"/>
        <color theme="1"/>
        <rFont val="Calibri"/>
        <family val="2"/>
        <scheme val="minor"/>
      </rPr>
      <t xml:space="preserve">Contrato suspendido: </t>
    </r>
    <r>
      <rPr>
        <sz val="12"/>
        <color theme="1"/>
        <rFont val="Calibri"/>
        <family val="2"/>
        <scheme val="minor"/>
      </rPr>
      <t>Aun no se puede determinar si se deben liberar saldos, hasta que no se reinicie la consultoria. El contrato tiene un proceso de multas por incumplimiento</t>
    </r>
  </si>
  <si>
    <r>
      <t>Contrato suspendido:</t>
    </r>
    <r>
      <rPr>
        <sz val="12"/>
        <color theme="1"/>
        <rFont val="Calibri"/>
        <family val="2"/>
        <scheme val="minor"/>
      </rPr>
      <t xml:space="preserve"> Aun no se puede determinar si se deben liberar saldos, hasta que no se reinicie la consultoria. El contrato tiene un proceso de multas por incumplimiento</t>
    </r>
  </si>
  <si>
    <t>120-2010</t>
  </si>
  <si>
    <t>123-2010</t>
  </si>
  <si>
    <t>126-2010</t>
  </si>
  <si>
    <t>130-2010</t>
  </si>
  <si>
    <t>131-2010</t>
  </si>
  <si>
    <t>138-2010</t>
  </si>
  <si>
    <t>PUERTO TEJADA</t>
  </si>
  <si>
    <t>CALOTO</t>
  </si>
  <si>
    <r>
      <t xml:space="preserve">Contrato suspendido: </t>
    </r>
    <r>
      <rPr>
        <sz val="12"/>
        <color theme="1"/>
        <rFont val="Calibri"/>
        <family val="2"/>
        <scheme val="minor"/>
      </rPr>
      <t>Aun no se puede determinar si se deben liberar saldos, hasta que no se reinicie la interventoría.</t>
    </r>
  </si>
  <si>
    <t xml:space="preserve">DEPARTAMENTO </t>
  </si>
  <si>
    <t xml:space="preserve">NACION </t>
  </si>
  <si>
    <t>133</t>
  </si>
  <si>
    <t>004-2011</t>
  </si>
  <si>
    <t>Padilla - SGP</t>
  </si>
  <si>
    <t>TIMBIO</t>
  </si>
  <si>
    <t>005-2010</t>
  </si>
  <si>
    <t>006-2010</t>
  </si>
  <si>
    <t>008-2011</t>
  </si>
  <si>
    <t>PADILLA</t>
  </si>
  <si>
    <t>010-2011</t>
  </si>
  <si>
    <t>011-2011</t>
  </si>
  <si>
    <t>Toribío - SGP</t>
  </si>
  <si>
    <t>058-2011</t>
  </si>
  <si>
    <t>TORIBIO</t>
  </si>
  <si>
    <t>076-2011</t>
  </si>
  <si>
    <t>077-2011</t>
  </si>
  <si>
    <t>078-2011</t>
  </si>
  <si>
    <t>Puerto Tejada</t>
  </si>
  <si>
    <t>Cajibío</t>
  </si>
  <si>
    <t>Timbiquí</t>
  </si>
  <si>
    <t>080-2011</t>
  </si>
  <si>
    <t>081-2011</t>
  </si>
  <si>
    <t>082-2011</t>
  </si>
  <si>
    <t>083-2011</t>
  </si>
  <si>
    <t>084-2011</t>
  </si>
  <si>
    <t>085-2011</t>
  </si>
  <si>
    <t>086-2011</t>
  </si>
  <si>
    <t>088-2011</t>
  </si>
  <si>
    <t>089-2011</t>
  </si>
  <si>
    <t>Toribío</t>
  </si>
  <si>
    <t>La Sierra</t>
  </si>
  <si>
    <t>Rosas</t>
  </si>
  <si>
    <t>San Sebastián</t>
  </si>
  <si>
    <t>López de Micay</t>
  </si>
  <si>
    <t>Patía</t>
  </si>
  <si>
    <t>La sierra</t>
  </si>
  <si>
    <t>Patía - SGP</t>
  </si>
  <si>
    <t>La sierra - SGP</t>
  </si>
  <si>
    <t>095-2011</t>
  </si>
  <si>
    <t>Popayán</t>
  </si>
  <si>
    <t>Popayán - SGP</t>
  </si>
  <si>
    <t>032-2012</t>
  </si>
  <si>
    <t>037-2012</t>
  </si>
  <si>
    <t>038-2012</t>
  </si>
  <si>
    <t>Puracé</t>
  </si>
  <si>
    <t>004-2010</t>
  </si>
  <si>
    <t>Padilla</t>
  </si>
  <si>
    <t>CDR</t>
  </si>
  <si>
    <t>008-2010</t>
  </si>
  <si>
    <t>010-2010</t>
  </si>
  <si>
    <t>011-2010</t>
  </si>
  <si>
    <t>MERCADERES</t>
  </si>
  <si>
    <t>015-2010</t>
  </si>
  <si>
    <t>018-2010</t>
  </si>
  <si>
    <t>020-2010</t>
  </si>
  <si>
    <t>Sotará</t>
  </si>
  <si>
    <t>Timbío</t>
  </si>
  <si>
    <t>Argelia</t>
  </si>
  <si>
    <t>024-2010</t>
  </si>
  <si>
    <t>034-2010</t>
  </si>
  <si>
    <t>035-2010</t>
  </si>
  <si>
    <t>036-2010</t>
  </si>
  <si>
    <t>Buenos Aires</t>
  </si>
  <si>
    <t>La Vega</t>
  </si>
  <si>
    <t>Mercaderes</t>
  </si>
  <si>
    <t>Santa Rosa</t>
  </si>
  <si>
    <t>038-2010</t>
  </si>
  <si>
    <t>040-2010</t>
  </si>
  <si>
    <t>041-2010</t>
  </si>
  <si>
    <t>044-2010</t>
  </si>
  <si>
    <t>Bolívar</t>
  </si>
  <si>
    <t>Balboa</t>
  </si>
  <si>
    <t>Miranda</t>
  </si>
  <si>
    <t>Florencia</t>
  </si>
  <si>
    <t>054-2010</t>
  </si>
  <si>
    <t>059-2010</t>
  </si>
  <si>
    <t xml:space="preserve">Silvia </t>
  </si>
  <si>
    <t>065-2010</t>
  </si>
  <si>
    <t>067-2010</t>
  </si>
  <si>
    <t>Totoró</t>
  </si>
  <si>
    <t>070-2010</t>
  </si>
  <si>
    <t>073-2010</t>
  </si>
  <si>
    <t>074-2010</t>
  </si>
  <si>
    <t>076-2010</t>
  </si>
  <si>
    <t>077-2010</t>
  </si>
  <si>
    <t>078-2010</t>
  </si>
  <si>
    <t>Morales</t>
  </si>
  <si>
    <t>Piendamó</t>
  </si>
  <si>
    <t>086-2010</t>
  </si>
  <si>
    <t>087-2010</t>
  </si>
  <si>
    <t>088-2010</t>
  </si>
  <si>
    <t>099-2010</t>
  </si>
  <si>
    <t>104-2010</t>
  </si>
  <si>
    <t>106-2010</t>
  </si>
  <si>
    <t>Caloto</t>
  </si>
  <si>
    <t>La Vega - SGP</t>
  </si>
  <si>
    <t>Argelia - SGP</t>
  </si>
  <si>
    <t>Puracé - SGP</t>
  </si>
  <si>
    <t>Santander de Quilichao - SGP</t>
  </si>
  <si>
    <t>003-2011</t>
  </si>
  <si>
    <t>Buenos Aires - SGP</t>
  </si>
  <si>
    <t>007-2011</t>
  </si>
  <si>
    <t>009-2011</t>
  </si>
  <si>
    <t>012-2011</t>
  </si>
  <si>
    <t>013-2011</t>
  </si>
  <si>
    <t>014-2011</t>
  </si>
  <si>
    <t>015-2011</t>
  </si>
  <si>
    <t>027-2011</t>
  </si>
  <si>
    <t>032-2011</t>
  </si>
  <si>
    <t>056-2011</t>
  </si>
  <si>
    <t>057-2011</t>
  </si>
  <si>
    <t>Guapi</t>
  </si>
  <si>
    <t>Guapi - SGP</t>
  </si>
  <si>
    <t>Totoró - SGP</t>
  </si>
  <si>
    <t>059-2011</t>
  </si>
  <si>
    <t>060-2011</t>
  </si>
  <si>
    <t>061-2011</t>
  </si>
  <si>
    <t>071-2011</t>
  </si>
  <si>
    <t>072-2011</t>
  </si>
  <si>
    <t>073-2011</t>
  </si>
  <si>
    <t>074-2011</t>
  </si>
  <si>
    <t>075-2011</t>
  </si>
  <si>
    <t>079-2011</t>
  </si>
  <si>
    <t>090-2011</t>
  </si>
  <si>
    <t>091-2011</t>
  </si>
  <si>
    <t>096-2011</t>
  </si>
  <si>
    <t>097-2011</t>
  </si>
  <si>
    <t>098-2011</t>
  </si>
  <si>
    <t>Morales - SGP</t>
  </si>
  <si>
    <t>019-2013</t>
  </si>
  <si>
    <t>020-2013</t>
  </si>
  <si>
    <t>021-2013</t>
  </si>
  <si>
    <t>022-2013</t>
  </si>
  <si>
    <t>023-2013</t>
  </si>
  <si>
    <t>024-2013</t>
  </si>
  <si>
    <t>025-2013</t>
  </si>
  <si>
    <t>030-2013</t>
  </si>
  <si>
    <t>032-2013</t>
  </si>
  <si>
    <t>043-2013</t>
  </si>
  <si>
    <t>053-2013</t>
  </si>
  <si>
    <t>055-2013</t>
  </si>
  <si>
    <t>056-2013</t>
  </si>
  <si>
    <t>057-2013</t>
  </si>
  <si>
    <t>069-2013</t>
  </si>
  <si>
    <t>077-2013</t>
  </si>
  <si>
    <t>080-2013</t>
  </si>
  <si>
    <t>082-2013</t>
  </si>
  <si>
    <t>086-2013</t>
  </si>
  <si>
    <t>087-2013</t>
  </si>
  <si>
    <t>088-2013</t>
  </si>
  <si>
    <t>089-2013</t>
  </si>
  <si>
    <t>MC No.01-2013</t>
  </si>
  <si>
    <t>Suaréz</t>
  </si>
  <si>
    <t>Páez</t>
  </si>
  <si>
    <t>Suaréz - SGP</t>
  </si>
  <si>
    <t>Bolívar - SGP</t>
  </si>
  <si>
    <t>Mercaderes - SGP</t>
  </si>
  <si>
    <t>Silvia - SGP</t>
  </si>
  <si>
    <t>San Sebastián - SGP</t>
  </si>
  <si>
    <t>024-2014</t>
  </si>
  <si>
    <t>026-2014</t>
  </si>
  <si>
    <t>027-2014</t>
  </si>
  <si>
    <t>028-2014</t>
  </si>
  <si>
    <t>030-2014</t>
  </si>
  <si>
    <t>031-2014</t>
  </si>
  <si>
    <t>032-2014</t>
  </si>
  <si>
    <t>033-2014</t>
  </si>
  <si>
    <t>034-2014</t>
  </si>
  <si>
    <t>035-2014</t>
  </si>
  <si>
    <t>036-2014</t>
  </si>
  <si>
    <t>060-2014</t>
  </si>
  <si>
    <t>070-2014</t>
  </si>
  <si>
    <t>Timbío - SGP</t>
  </si>
  <si>
    <t>Balboa - SGP</t>
  </si>
  <si>
    <t>019-2015</t>
  </si>
  <si>
    <t>022-2015</t>
  </si>
  <si>
    <t>024-2015</t>
  </si>
  <si>
    <t>033-2015</t>
  </si>
  <si>
    <t>040-2015</t>
  </si>
  <si>
    <t>042-2015</t>
  </si>
  <si>
    <t>043-2015</t>
  </si>
  <si>
    <t>050-2015</t>
  </si>
  <si>
    <t>051-2015</t>
  </si>
  <si>
    <t>054-2015</t>
  </si>
  <si>
    <t>107-2015</t>
  </si>
  <si>
    <t>109-2015</t>
  </si>
  <si>
    <t>110-2015</t>
  </si>
  <si>
    <t>111-2015</t>
  </si>
  <si>
    <t>112-2015</t>
  </si>
  <si>
    <t>113-2015</t>
  </si>
  <si>
    <t>116-2015</t>
  </si>
  <si>
    <t>117-2015</t>
  </si>
  <si>
    <t>118-2015</t>
  </si>
  <si>
    <t>119-2015</t>
  </si>
  <si>
    <t>120-2015</t>
  </si>
  <si>
    <t>121-2015</t>
  </si>
  <si>
    <t>126-2015</t>
  </si>
  <si>
    <t>127-2015</t>
  </si>
  <si>
    <t>129-2015</t>
  </si>
  <si>
    <t xml:space="preserve">Argelia </t>
  </si>
  <si>
    <t xml:space="preserve">Jambaló </t>
  </si>
  <si>
    <t xml:space="preserve">Mercaderes </t>
  </si>
  <si>
    <t xml:space="preserve">Puracé </t>
  </si>
  <si>
    <t xml:space="preserve">Sotará </t>
  </si>
  <si>
    <t xml:space="preserve">Inzá </t>
  </si>
  <si>
    <t xml:space="preserve">Caloto </t>
  </si>
  <si>
    <t xml:space="preserve">Patía </t>
  </si>
  <si>
    <t xml:space="preserve">Puerto Tejada </t>
  </si>
  <si>
    <t xml:space="preserve">La Vega </t>
  </si>
  <si>
    <t>Inzá</t>
  </si>
  <si>
    <t>Piamonte</t>
  </si>
  <si>
    <t>Jambaló</t>
  </si>
  <si>
    <t>López de Micay - SGP</t>
  </si>
  <si>
    <t>Piendamó - SGP</t>
  </si>
  <si>
    <t>Jambaló - SGP</t>
  </si>
  <si>
    <t>Sotará - SGP</t>
  </si>
  <si>
    <t>Inzá - SGP</t>
  </si>
  <si>
    <t>Caloto - SGP</t>
  </si>
  <si>
    <t>Puerto Tejada - SGP</t>
  </si>
  <si>
    <t>Cajibío - SGP</t>
  </si>
  <si>
    <t>Piamonte - SGP</t>
  </si>
  <si>
    <t>Santa Rosa - SGP</t>
  </si>
  <si>
    <t>027-2016</t>
  </si>
  <si>
    <t>028-2016</t>
  </si>
  <si>
    <t>030-2016</t>
  </si>
  <si>
    <t>032-2016</t>
  </si>
  <si>
    <t>181-2016</t>
  </si>
  <si>
    <t>182-2016</t>
  </si>
  <si>
    <t>187-2016</t>
  </si>
  <si>
    <t>189-2016</t>
  </si>
  <si>
    <t>190-2016</t>
  </si>
  <si>
    <t>274-2016</t>
  </si>
  <si>
    <t>276-2016</t>
  </si>
  <si>
    <t>051-2017</t>
  </si>
  <si>
    <t>031-2016</t>
  </si>
  <si>
    <t>La Sierra - SGP</t>
  </si>
  <si>
    <t>Rosas - SGP</t>
  </si>
  <si>
    <t>109-2010</t>
  </si>
  <si>
    <t>El valor del contrato y los pagos coincidene entre la contabilidad y la matriz</t>
  </si>
  <si>
    <t>el valor del contrato coinciden pero hace falta un pago por parte de la empresa de valor $ 48624299</t>
  </si>
  <si>
    <t>INZA</t>
  </si>
  <si>
    <t>El valor de contrato y pagos realizados por la empresa son iguales a los del consorcio, generando saldos iguales</t>
  </si>
  <si>
    <t>El valor del contrato y pagos realizados por la empresa coinciden con los del Consorcio, generando saldos iguales</t>
  </si>
  <si>
    <t>El valor de contrato y pagos realizados por la empresa son iguales a los realizados por el consorcio, generando saldos iguales</t>
  </si>
  <si>
    <t>El valor del contrato y pagos registrados por la empresa son iguales a los registrados por el Consorcio, generando saldos iguales</t>
  </si>
  <si>
    <t>el valor del contrato registrado en  la empresa es el mismo registrado por el consorcio, a la fecha aun no se realizan pagos</t>
  </si>
  <si>
    <t>El valor del contrato y pagos registrados por la empresa coinciden con los registrados en el Consorcio, generando saldos iguales</t>
  </si>
  <si>
    <t>Municipio</t>
  </si>
  <si>
    <r>
      <t xml:space="preserve">Contrato en ejecución: </t>
    </r>
    <r>
      <rPr>
        <sz val="12"/>
        <color rgb="FFFF0000"/>
        <rFont val="Calibri"/>
        <family val="2"/>
        <scheme val="minor"/>
      </rPr>
      <t xml:space="preserve">Aun no se pueden liberar saldos hasta que el contrato no se liquide. </t>
    </r>
    <r>
      <rPr>
        <b/>
        <sz val="12"/>
        <color rgb="FFFF0000"/>
        <rFont val="Calibri"/>
        <family val="2"/>
        <scheme val="minor"/>
      </rPr>
      <t>ERROR DETECTADO:</t>
    </r>
    <r>
      <rPr>
        <sz val="12"/>
        <color rgb="FFFF0000"/>
        <rFont val="Calibri"/>
        <family val="2"/>
        <scheme val="minor"/>
      </rPr>
      <t xml:space="preserve"> En el portal FIA encontramos que los 14 pagos relacionados no suman el valor que esta como total de pagos, es decir no se reflejan dos pagos correspondientes al acta 1 y acta 2 de fuente nacion, estos dos pagos suman el valor de $31´399.591,78. Por lo anterior se debe solicitar información a la fiducia si este valor se pago o esta pendiente a favor del contratista.</t>
    </r>
  </si>
  <si>
    <t>TOTAL PAGOS EMCASERVICIOS</t>
  </si>
  <si>
    <t>El valor del contrato coincide, pero en los pagos realizados por la fia la sumatoria da un valor de$92,855,361 y en contabilidad $ 101,855,436 encontrando una diferencia de $9,000,075 que se registra en contabilidad como un pago realizado el 2 de marzo de 2016 pero en la matriz no se reporta</t>
  </si>
  <si>
    <r>
      <rPr>
        <b/>
        <sz val="12"/>
        <color theme="1"/>
        <rFont val="Calibri"/>
        <family val="2"/>
        <scheme val="minor"/>
      </rPr>
      <t xml:space="preserve">Contrato liquidado y pagado: </t>
    </r>
    <r>
      <rPr>
        <sz val="12"/>
        <color theme="1"/>
        <rFont val="Calibri"/>
        <family val="2"/>
        <scheme val="minor"/>
      </rPr>
      <t>Sin saldos a liberar</t>
    </r>
  </si>
  <si>
    <t xml:space="preserve"> los pagos en la contabilidad se registran por valor de $ 147,962,640 y en la matriz $128.223.500. hay una diferencia de $9869570</t>
  </si>
  <si>
    <t>liquidado en marzo de 2018</t>
  </si>
  <si>
    <t>Contrato liquidado y pagado</t>
  </si>
  <si>
    <t>Acta de liquidación del 29 de septiembre de 2017, se puede liberar el saldo, el 29 de junio de 2018 se liberan saldos- fuente Departamento</t>
  </si>
  <si>
    <t>La diferencia de $146 ya se libero en CDR n° 20</t>
  </si>
  <si>
    <r>
      <rPr>
        <b/>
        <sz val="12"/>
        <color theme="1"/>
        <rFont val="Calibri"/>
        <family val="2"/>
        <scheme val="minor"/>
      </rPr>
      <t xml:space="preserve">Contrato liquidado y pagado: </t>
    </r>
    <r>
      <rPr>
        <sz val="12"/>
        <color theme="1"/>
        <rFont val="Calibri"/>
        <family val="2"/>
        <scheme val="minor"/>
      </rPr>
      <t>Se debe liberar del CDR N° 28 la suma de $6.380 por no uso del mismo, y $300 del CDR N° 206 por no ejecución.</t>
    </r>
  </si>
  <si>
    <t>El valor del contrato y el valor de los pagos  realizados por el Consorcio y la Empresa  son casi iguales , diferencia de $300</t>
  </si>
  <si>
    <t>liquidado en marzo de 2018, se liberan saldos el 29 de junio de 2018 por valor de $9,898 por no uso</t>
  </si>
  <si>
    <t>El valor del contrato y el valor de los pagos  realizados por el Consorcio y la Empresa  son iguales , generando de esta manera saldos iguales contrato liquidado en marzo del 2018</t>
  </si>
  <si>
    <r>
      <rPr>
        <b/>
        <sz val="12"/>
        <color rgb="FFFF0000"/>
        <rFont val="Calibri"/>
        <family val="2"/>
        <scheme val="minor"/>
      </rPr>
      <t>Contrato vencido sin liquidar</t>
    </r>
    <r>
      <rPr>
        <sz val="12"/>
        <color theme="1"/>
        <rFont val="Calibri"/>
        <family val="2"/>
        <scheme val="minor"/>
      </rPr>
      <t xml:space="preserve"> - Falta por amortizar $2.000.000 del anticipo. Se debe liberar el valor de $3.00,000 del CDR 025</t>
    </r>
  </si>
  <si>
    <r>
      <t xml:space="preserve">Contrato liquidado y pagado -  Del CDR n° 37 </t>
    </r>
    <r>
      <rPr>
        <b/>
        <sz val="12"/>
        <color rgb="FFFF0000"/>
        <rFont val="Calibri"/>
        <family val="2"/>
        <scheme val="minor"/>
      </rPr>
      <t>se debe liberar la suma de $141</t>
    </r>
    <r>
      <rPr>
        <sz val="12"/>
        <color theme="1"/>
        <rFont val="Calibri"/>
        <family val="2"/>
        <scheme val="minor"/>
      </rPr>
      <t xml:space="preserve"> por fuente departamento. </t>
    </r>
    <r>
      <rPr>
        <i/>
        <sz val="12"/>
        <color theme="1"/>
        <rFont val="Calibri"/>
        <family val="2"/>
        <scheme val="minor"/>
      </rPr>
      <t>En los pagos realizados de los CDRs n° 37 y n° 36 no se respetaron los topes estipulados por fuente.</t>
    </r>
  </si>
  <si>
    <t>Contrato liquidado y pagado -  En los pagos realizados del CDR n° 38  no se respetaron los topes estipulados por fuente.</t>
  </si>
  <si>
    <t>El valor del contrato y el valor de los pagos  realizados por el Consorcio y la Empresa  son casi iguales , diferencia de $ 22,401</t>
  </si>
  <si>
    <r>
      <rPr>
        <b/>
        <sz val="12"/>
        <color theme="1"/>
        <rFont val="Calibri"/>
        <family val="2"/>
        <scheme val="minor"/>
      </rPr>
      <t>Contrato vencido sin liquidar:</t>
    </r>
    <r>
      <rPr>
        <sz val="12"/>
        <color theme="1"/>
        <rFont val="Calibri"/>
        <family val="2"/>
        <scheme val="minor"/>
      </rPr>
      <t xml:space="preserve"> Falta por amortizar el valor de $613.267 del anticipo del CDR n° 41 por fuente departamento y liberar el valor de $952.108 del mismo CDR. Del CDR n° 43 se debe liberar $3. Del CDR n° 44 se debe liberar el valor de $4.656</t>
    </r>
  </si>
  <si>
    <t>valor de contrato igual, pero valor de pagos diferentes entre el Consorcio y la Empresa</t>
  </si>
  <si>
    <t>039-2010</t>
  </si>
  <si>
    <r>
      <rPr>
        <b/>
        <sz val="12"/>
        <color rgb="FFFF0000"/>
        <rFont val="Calibri"/>
        <family val="2"/>
        <scheme val="minor"/>
      </rPr>
      <t xml:space="preserve">Contrato terminado sin liquidar - </t>
    </r>
    <r>
      <rPr>
        <sz val="12"/>
        <color theme="1"/>
        <rFont val="Calibri"/>
        <family val="2"/>
        <scheme val="minor"/>
      </rPr>
      <t>Falta por amortizar $546.453 del anticipo, segun información de juridica las polizas del reinicio se aceptaron despues de haber realizado el acta de terminación. Cuando se proceda  con la liquidacion se debe hacer el pago asi: Del CDR 49 (Fuente Nación $269.263 - Fuente departamento $550.413) y del CDR 140 el valor de $4´494.565</t>
    </r>
  </si>
  <si>
    <t>valor del contrato y pagos diferentes</t>
  </si>
  <si>
    <t>Valor de contrato igual, pero hace falta un pago por parte de la empresa de valor $2,476,911 cancelado el 11/01/2011</t>
  </si>
  <si>
    <r>
      <rPr>
        <b/>
        <sz val="12"/>
        <color theme="1"/>
        <rFont val="Calibri"/>
        <family val="2"/>
        <scheme val="minor"/>
      </rPr>
      <t>Contrato liquidado y pagado:</t>
    </r>
    <r>
      <rPr>
        <sz val="12"/>
        <color theme="1"/>
        <rFont val="Calibri"/>
        <family val="2"/>
        <scheme val="minor"/>
      </rPr>
      <t xml:space="preserve"> Además de liberar $704 fuente Dpto SGP, se debe realizar el ajuste por la confusión en las fuentes, pues se pago de más $11.179.382,40 por fuente Dpto SGP, igual valor fue pagado de menos por la fuente Nación.</t>
    </r>
  </si>
  <si>
    <r>
      <rPr>
        <b/>
        <sz val="12"/>
        <color theme="1"/>
        <rFont val="Calibri"/>
        <family val="2"/>
        <scheme val="minor"/>
      </rPr>
      <t>Contrato suspendido:</t>
    </r>
    <r>
      <rPr>
        <sz val="12"/>
        <color theme="1"/>
        <rFont val="Calibri"/>
        <family val="2"/>
        <scheme val="minor"/>
      </rPr>
      <t xml:space="preserve"> No se encontraron actas parciales de recibo de obra, falta por legalizar el anticipo</t>
    </r>
  </si>
  <si>
    <r>
      <t xml:space="preserve">Contrato suspendido: </t>
    </r>
    <r>
      <rPr>
        <sz val="12"/>
        <color theme="1"/>
        <rFont val="Calibri"/>
        <family val="2"/>
        <scheme val="minor"/>
      </rPr>
      <t>Falta por amortizar del anticipo el valor de $16´185.533,36, aun queda un saldo del CDR por el valor de  $24´278.299,53 - No se puede determinar si hay saldos a liberar hasta que  el contrato se reinicie</t>
    </r>
  </si>
  <si>
    <r>
      <rPr>
        <b/>
        <sz val="12"/>
        <color theme="1"/>
        <rFont val="Calibri"/>
        <family val="2"/>
        <scheme val="minor"/>
      </rPr>
      <t>Contrato suspendido:</t>
    </r>
    <r>
      <rPr>
        <sz val="12"/>
        <color theme="1"/>
        <rFont val="Calibri"/>
        <family val="2"/>
        <scheme val="minor"/>
      </rPr>
      <t xml:space="preserve"> falta por amortizar del anticipo $6.844.255</t>
    </r>
  </si>
  <si>
    <r>
      <t xml:space="preserve">Contrato suspendido: </t>
    </r>
    <r>
      <rPr>
        <sz val="12"/>
        <color theme="1"/>
        <rFont val="Calibri"/>
        <family val="2"/>
        <scheme val="minor"/>
      </rPr>
      <t>Aun no se puede determinar si hay dinero por liberar, hasta que el contrato no sea liquidado.</t>
    </r>
  </si>
  <si>
    <r>
      <rPr>
        <b/>
        <sz val="12"/>
        <color theme="1"/>
        <rFont val="Calibri"/>
        <family val="2"/>
        <scheme val="minor"/>
      </rPr>
      <t>Contrato suspendido:</t>
    </r>
    <r>
      <rPr>
        <sz val="12"/>
        <color theme="1"/>
        <rFont val="Calibri"/>
        <family val="2"/>
        <scheme val="minor"/>
      </rPr>
      <t xml:space="preserve"> Aun no se puede determinar si hay saldos por liberar hasta cuando no se liquide el contrato. Falta por amortizar el valor de $3´601.800,36 del anticipo.</t>
    </r>
  </si>
  <si>
    <r>
      <rPr>
        <b/>
        <sz val="12"/>
        <color theme="1"/>
        <rFont val="Calibri"/>
        <family val="2"/>
        <scheme val="minor"/>
      </rPr>
      <t xml:space="preserve">Contrato Suspendido: </t>
    </r>
    <r>
      <rPr>
        <sz val="12"/>
        <color theme="1"/>
        <rFont val="Calibri"/>
        <family val="2"/>
        <scheme val="minor"/>
      </rPr>
      <t>Solo se ha realizado el desembolso del 40% del anticipo y no se ha legalizado, según informe del contratista del 28/07/2017 solo ha podido ejecutar el 8.28% del contrato</t>
    </r>
  </si>
  <si>
    <t>el valor del contrato  los pagos realizados por la empresa coinciden con los resgistrados por el Consorcio, generando asi saldos iguales</t>
  </si>
  <si>
    <r>
      <t>Contrato liquidado con pago parcial:</t>
    </r>
    <r>
      <rPr>
        <sz val="12"/>
        <color theme="1"/>
        <rFont val="Calibri"/>
        <family val="2"/>
        <scheme val="minor"/>
      </rPr>
      <t xml:space="preserve"> El contratista tiene saldo a favor por $371´353.966. Cuando se realice el pago del acta N° 2 y final se debe liberar el valor de $4´349.292,99 del CDR 290 (Fuente Nación), $909.291,99 del CDR 4 (Fuente SGP Padilla) y $3´840.268,02 del CDR 8 (Fuente SGP Padilla)</t>
    </r>
  </si>
  <si>
    <r>
      <rPr>
        <b/>
        <sz val="12"/>
        <color theme="1"/>
        <rFont val="Calibri"/>
        <family val="2"/>
        <scheme val="minor"/>
      </rPr>
      <t>Contrato Suspendido:</t>
    </r>
    <r>
      <rPr>
        <sz val="12"/>
        <color theme="1"/>
        <rFont val="Calibri"/>
        <family val="2"/>
        <scheme val="minor"/>
      </rPr>
      <t xml:space="preserve"> Aun no se puede determinar el valor neto a liberar hasta tanto el contrato no se liquide. </t>
    </r>
  </si>
  <si>
    <r>
      <rPr>
        <b/>
        <sz val="12"/>
        <rFont val="Calibri"/>
        <family val="2"/>
        <scheme val="minor"/>
      </rPr>
      <t xml:space="preserve">Contrato liquidado y pagado: </t>
    </r>
    <r>
      <rPr>
        <sz val="12"/>
        <rFont val="Calibri"/>
        <family val="2"/>
        <scheme val="minor"/>
      </rPr>
      <t>SE DEBEN LIBERAR $1.676.258</t>
    </r>
  </si>
  <si>
    <r>
      <rPr>
        <b/>
        <sz val="12"/>
        <color theme="1"/>
        <rFont val="Calibri"/>
        <family val="2"/>
        <scheme val="minor"/>
      </rPr>
      <t>Contrato terminado sin liquidar:</t>
    </r>
    <r>
      <rPr>
        <sz val="12"/>
        <color theme="1"/>
        <rFont val="Calibri"/>
        <family val="2"/>
        <scheme val="minor"/>
      </rPr>
      <t xml:space="preserve"> Cuando el contrato se liquide se deben liberar saldos en cada uno de los CDRs.</t>
    </r>
  </si>
  <si>
    <r>
      <rPr>
        <b/>
        <sz val="12"/>
        <color theme="1"/>
        <rFont val="Calibri"/>
        <family val="2"/>
        <scheme val="minor"/>
      </rPr>
      <t xml:space="preserve">Contrato Suspendido: </t>
    </r>
    <r>
      <rPr>
        <sz val="12"/>
        <color theme="1"/>
        <rFont val="Calibri"/>
        <family val="2"/>
        <scheme val="minor"/>
      </rPr>
      <t xml:space="preserve">Aun no se puede determinar el valor neto a liberar hasta tanto el contrato no se liquide. </t>
    </r>
  </si>
  <si>
    <r>
      <rPr>
        <b/>
        <sz val="12"/>
        <color theme="1"/>
        <rFont val="Calibri"/>
        <family val="2"/>
        <scheme val="minor"/>
      </rPr>
      <t>CONTRATO EN EJECUCIÒN:</t>
    </r>
    <r>
      <rPr>
        <sz val="12"/>
        <color theme="1"/>
        <rFont val="Calibri"/>
        <family val="2"/>
        <scheme val="minor"/>
      </rPr>
      <t xml:space="preserve"> NO PRESENT PAGOS,  NO SE HA REPORTADO AL FIA</t>
    </r>
  </si>
  <si>
    <r>
      <rPr>
        <b/>
        <sz val="12"/>
        <color theme="1"/>
        <rFont val="Calibri"/>
        <family val="2"/>
        <scheme val="minor"/>
      </rPr>
      <t>Contrato Suspendido</t>
    </r>
    <r>
      <rPr>
        <sz val="12"/>
        <color theme="1"/>
        <rFont val="Calibri"/>
        <family val="2"/>
        <scheme val="minor"/>
      </rPr>
      <t xml:space="preserve">: Aun no se puede determinar el valor neto a liberar hasta tanto el contrato no se liquide. </t>
    </r>
  </si>
  <si>
    <r>
      <rPr>
        <b/>
        <sz val="12"/>
        <rFont val="Calibri"/>
        <family val="2"/>
        <scheme val="minor"/>
      </rPr>
      <t>Contrato En Ejecución:</t>
    </r>
    <r>
      <rPr>
        <sz val="12"/>
        <rFont val="Calibri"/>
        <family val="2"/>
        <scheme val="minor"/>
      </rPr>
      <t xml:space="preserve"> Existe presunto incumplimiento por parte del contratista</t>
    </r>
  </si>
  <si>
    <r>
      <rPr>
        <b/>
        <sz val="12"/>
        <rFont val="Calibri"/>
        <family val="2"/>
        <scheme val="minor"/>
      </rPr>
      <t>Contrato en Ejecución:</t>
    </r>
    <r>
      <rPr>
        <sz val="12"/>
        <rFont val="Calibri"/>
        <family val="2"/>
        <scheme val="minor"/>
      </rPr>
      <t xml:space="preserve"> NO SE PUEDEN LIBERAR SALDOS TODAVÍA</t>
    </r>
  </si>
  <si>
    <t>el valor del contrato y los pagos registrados por la empresa son iguales a los registrados por el consorcio</t>
  </si>
  <si>
    <r>
      <rPr>
        <b/>
        <sz val="12"/>
        <color theme="1"/>
        <rFont val="Calibri"/>
        <family val="2"/>
        <scheme val="minor"/>
      </rPr>
      <t>Contrato terminado sin liquidar:</t>
    </r>
    <r>
      <rPr>
        <sz val="12"/>
        <color theme="1"/>
        <rFont val="Calibri"/>
        <family val="2"/>
        <scheme val="minor"/>
      </rPr>
      <t xml:space="preserve"> Una vez se liquide el contrato, se debe proceder con la liberación del valor  $2´490.995 del CDR 4 con fuente SGP Lopez de Micay</t>
    </r>
  </si>
  <si>
    <r>
      <t>Contrato Suspendido:</t>
    </r>
    <r>
      <rPr>
        <sz val="12"/>
        <color theme="1"/>
        <rFont val="Calibri"/>
        <family val="2"/>
        <scheme val="minor"/>
      </rPr>
      <t xml:space="preserve"> Aun no se puede determinar el valor neto a liberar hasta tanto el contrato no se liquide. </t>
    </r>
  </si>
  <si>
    <t>Contrato en Ejecución: NO SE PUEDEN LIBERAR SALDOS TODAVÍA</t>
  </si>
  <si>
    <t>el valor del contrato es igual al de el consorcio y los pagos en el registro de terceros aparecen sin restarles la amortizacion, una vez se les resta ya coincide con el pago registrado en el consorcio</t>
  </si>
  <si>
    <r>
      <rPr>
        <b/>
        <sz val="12"/>
        <color theme="1"/>
        <rFont val="Calibri"/>
        <family val="2"/>
        <scheme val="minor"/>
      </rPr>
      <t>CONTRATO SUSPENDIDO:</t>
    </r>
    <r>
      <rPr>
        <sz val="12"/>
        <color theme="1"/>
        <rFont val="Calibri"/>
        <family val="2"/>
        <scheme val="minor"/>
      </rPr>
      <t xml:space="preserve"> POR SUSPENSIÓN DE LA OBRA, EN TRAMITE DE ADICION</t>
    </r>
  </si>
  <si>
    <r>
      <rPr>
        <b/>
        <sz val="12"/>
        <color theme="1"/>
        <rFont val="Calibri"/>
        <family val="2"/>
        <scheme val="minor"/>
      </rPr>
      <t xml:space="preserve">Contrato En Ejecución: </t>
    </r>
    <r>
      <rPr>
        <sz val="12"/>
        <color theme="1"/>
        <rFont val="Calibri"/>
        <family val="2"/>
        <scheme val="minor"/>
      </rPr>
      <t>Aun no se puede determinar si hay saldos a liberar, hasta tanto el contrato no se liquide.</t>
    </r>
  </si>
  <si>
    <t>el valor de contrato y pagos registrados por l a empresa coinciden con lo registrado por el Consorcio, generando saldos iguales</t>
  </si>
  <si>
    <t>el valor del contrato coincide. Los pagos registrados en el registro de terceros aparecen con el valor total pero una vez se le resta la amortizacion ya coincide con el valor registrado por el consorcio, generando saldos iguales</t>
  </si>
  <si>
    <r>
      <rPr>
        <b/>
        <sz val="12"/>
        <color theme="1"/>
        <rFont val="Calibri"/>
        <family val="2"/>
        <scheme val="minor"/>
      </rPr>
      <t xml:space="preserve">Contrato Suspendido: </t>
    </r>
    <r>
      <rPr>
        <sz val="12"/>
        <color theme="1"/>
        <rFont val="Calibri"/>
        <family val="2"/>
        <scheme val="minor"/>
      </rPr>
      <t>Aun no se puede determinar el valor del saldo a liberar, hasta tanto el contrato no se liquide.</t>
    </r>
  </si>
  <si>
    <t>el valor del contrato y los pagos registrados por la empresa coinciden con los reportados por el Consorcio, generando saldos iguales</t>
  </si>
  <si>
    <t>NO SE PUEDEN LIBERAR SALDOS DE NINGUNO DE LOS 2 CDR's</t>
  </si>
  <si>
    <t>el valor del contrato coincide, diferencia en los pagos</t>
  </si>
  <si>
    <r>
      <rPr>
        <b/>
        <sz val="12"/>
        <rFont val="Calibri"/>
        <family val="2"/>
        <scheme val="minor"/>
      </rPr>
      <t>Contrato Suspendido:</t>
    </r>
    <r>
      <rPr>
        <sz val="12"/>
        <rFont val="Calibri"/>
        <family val="2"/>
        <scheme val="minor"/>
      </rPr>
      <t xml:space="preserve"> Aun no se puede liberar dinero de los CDRs hasta que el contrato no se liquide</t>
    </r>
  </si>
  <si>
    <t>Contrato en ejecución</t>
  </si>
  <si>
    <t>el valor del contrato coincide y respecto a los pagos, al restar la amortizacion coincide con los valores reportados por el fia</t>
  </si>
  <si>
    <t>el valor del contrato y los pagos coinciden con los reportados por el consorcio fia, generando saldos iguales</t>
  </si>
  <si>
    <r>
      <rPr>
        <b/>
        <sz val="12"/>
        <color theme="1"/>
        <rFont val="Calibri"/>
        <family val="2"/>
        <scheme val="minor"/>
      </rPr>
      <t xml:space="preserve">Contrato suspendido: </t>
    </r>
    <r>
      <rPr>
        <sz val="12"/>
        <color theme="1"/>
        <rFont val="Calibri"/>
        <family val="2"/>
        <scheme val="minor"/>
      </rPr>
      <t>Aun no se puede determinar si hay saldos por liberar, hasta tanto el contrato no se liquide</t>
    </r>
  </si>
  <si>
    <t>el valor del contrto coincide y los pagos al restarle la amortizacion coincide con los reportados por el consorcio , generando saldos iguales</t>
  </si>
  <si>
    <r>
      <rPr>
        <b/>
        <sz val="12"/>
        <rFont val="Calibri"/>
        <family val="2"/>
        <scheme val="minor"/>
      </rPr>
      <t xml:space="preserve">CONTRATO EN EJECUCIÓN: </t>
    </r>
    <r>
      <rPr>
        <sz val="12"/>
        <rFont val="Calibri"/>
        <family val="2"/>
        <scheme val="minor"/>
      </rPr>
      <t>EL PORTAL FIA PRESENTA INCONSISTENCIA, NO APARECE EL PAGO POR $176.634.633, FUENTE NACION (ACTA 3)</t>
    </r>
  </si>
  <si>
    <t>Contrato en ejecución, no se pueden liberar saldos todavía</t>
  </si>
  <si>
    <t>Proyecto en ejecución, mientras no se liquiden los contratos 031-2016 y 115-2015, no es posible efectuar liberaciones.</t>
  </si>
  <si>
    <r>
      <rPr>
        <b/>
        <sz val="12"/>
        <color theme="1"/>
        <rFont val="Calibri"/>
        <family val="2"/>
        <scheme val="minor"/>
      </rPr>
      <t>Contrato En ejecución</t>
    </r>
    <r>
      <rPr>
        <sz val="12"/>
        <color theme="1"/>
        <rFont val="Calibri"/>
        <family val="2"/>
        <scheme val="minor"/>
      </rPr>
      <t>: Aun no se puede determinar los valores a liberar hasta tanto el contrato no se liquide.</t>
    </r>
  </si>
  <si>
    <t>Contrato terminado sin liquidar: Una vez se realice el acta final y se efectue el pago de la misma se podrá establecer el valor total a liberar. Liquidado marzo 18</t>
  </si>
  <si>
    <t>NO SE PUEDEN LIBERAR SALDOS CONTRATO EN EJECUCIÓN</t>
  </si>
  <si>
    <r>
      <rPr>
        <b/>
        <sz val="12"/>
        <color theme="1"/>
        <rFont val="Calibri"/>
        <family val="2"/>
        <scheme val="minor"/>
      </rPr>
      <t>Contrato en ejecución:</t>
    </r>
    <r>
      <rPr>
        <sz val="12"/>
        <color theme="1"/>
        <rFont val="Calibri"/>
        <family val="2"/>
        <scheme val="minor"/>
      </rPr>
      <t xml:space="preserve"> Aun no se pueden liberar saldos hasta que el contrato no se liquide. </t>
    </r>
  </si>
  <si>
    <r>
      <rPr>
        <b/>
        <sz val="12"/>
        <color theme="1"/>
        <rFont val="Calibri"/>
        <family val="2"/>
        <scheme val="minor"/>
      </rPr>
      <t>CONTRATO EN EJECUCIÓN</t>
    </r>
    <r>
      <rPr>
        <sz val="12"/>
        <color theme="1"/>
        <rFont val="Calibri"/>
        <family val="2"/>
        <scheme val="minor"/>
      </rPr>
      <t xml:space="preserve">.  NO SE HA REPORTADO AL FIA EL CONTRATO ADICIONAL.  </t>
    </r>
  </si>
  <si>
    <t>Se debe liberar el valor de 12.064 del CDR N° 1 - Del CDR n° 174 solo se puede liberar cuando se acaben de consolidar todos los CDRs</t>
  </si>
  <si>
    <t>el valor del contrato y el valor de los pagos coinciden entre la Empresa y el Consorcio, generando saldos iguales</t>
  </si>
  <si>
    <t>Contrato liquidado y pagado, se debe liberar $91 del CDR n° 2</t>
  </si>
  <si>
    <r>
      <t xml:space="preserve">Contrato liquidado y pagado: </t>
    </r>
    <r>
      <rPr>
        <sz val="12"/>
        <color theme="1"/>
        <rFont val="Calibri"/>
        <family val="2"/>
        <scheme val="minor"/>
      </rPr>
      <t>Comparando la información del CDR n° 09 expedido vs la pagina del consorcio FIA, se puede inferir que el saldo de $22.970 ya se libero.</t>
    </r>
  </si>
  <si>
    <r>
      <t>Contrato liquidado y pagado: L</t>
    </r>
    <r>
      <rPr>
        <sz val="12"/>
        <color theme="1"/>
        <rFont val="Calibri"/>
        <family val="2"/>
        <scheme val="minor"/>
      </rPr>
      <t>os saldos por el no uso del CDR n° 48 ya se liberaron.</t>
    </r>
  </si>
  <si>
    <t>En el valor del contrato se encuentra una diferencia debido a que la empresa registra como valor de contrato en el municipio Buenos aires $6101600 y en el Consorcio $ 5856974 y tambien hay diferencia en pagos</t>
  </si>
  <si>
    <t>en el valor del contrato se encuentra una diferencia por valor de $ 1640000 la empresa registra $18642552 y el consorcio 16821848, igualmente en pagos, según el fia este contrato ya esta liquidado y pagado</t>
  </si>
  <si>
    <t>el valor del contrato coincide y en pagos son iguales, pero en la empresa el contrato tiene saldo 0 pero realmente tiene un saldo de $ 978,315 ya que al pago realizado el dia 29 de septiebre de 2017 por valor de $ 19566302 se le debe restar el valor de la amortizacion y realmente lo que se pagaria seria 18,587,987 siendo asi el total de pagos tanto en el consorcio como en la empresa de valor$ 31,632,188</t>
  </si>
  <si>
    <r>
      <rPr>
        <b/>
        <sz val="12"/>
        <color theme="1"/>
        <rFont val="Calibri"/>
        <family val="2"/>
        <scheme val="minor"/>
      </rPr>
      <t xml:space="preserve">Acta de liquidación del 22 de agosto del 2017.  </t>
    </r>
    <r>
      <rPr>
        <sz val="12"/>
        <color theme="1"/>
        <rFont val="Calibri"/>
        <family val="2"/>
        <scheme val="minor"/>
      </rPr>
      <t xml:space="preserve">no se ejecuto la suma de $978.315, existe confusión de fuentes $0,20. </t>
    </r>
  </si>
  <si>
    <r>
      <rPr>
        <b/>
        <sz val="12"/>
        <color theme="1"/>
        <rFont val="Calibri"/>
        <family val="2"/>
        <scheme val="minor"/>
      </rPr>
      <t>Contrato liquidado y pagado:</t>
    </r>
    <r>
      <rPr>
        <sz val="12"/>
        <color theme="1"/>
        <rFont val="Calibri"/>
        <family val="2"/>
        <scheme val="minor"/>
      </rPr>
      <t xml:space="preserve"> Sin saldos por liberar</t>
    </r>
  </si>
  <si>
    <r>
      <rPr>
        <b/>
        <sz val="12"/>
        <color theme="1"/>
        <rFont val="Calibri"/>
        <family val="2"/>
        <scheme val="minor"/>
      </rPr>
      <t>Contrato liquidado con pago parcial:</t>
    </r>
    <r>
      <rPr>
        <sz val="12"/>
        <color theme="1"/>
        <rFont val="Calibri"/>
        <family val="2"/>
        <scheme val="minor"/>
      </rPr>
      <t xml:space="preserve"> Falta por amortizar el valor de $6´718.621, el contratista tiene un saldo a favor de $10´077.932. Del CDR 90 se puede liberar: $18.758 de fuente departamento y $28.136 de fuente nación</t>
    </r>
  </si>
  <si>
    <r>
      <rPr>
        <b/>
        <sz val="12"/>
        <color theme="1"/>
        <rFont val="Calibri"/>
        <family val="2"/>
        <scheme val="minor"/>
      </rPr>
      <t xml:space="preserve">Contrato liquidado con pago parcial: </t>
    </r>
    <r>
      <rPr>
        <sz val="12"/>
        <color theme="1"/>
        <rFont val="Calibri"/>
        <family val="2"/>
        <scheme val="minor"/>
      </rPr>
      <t>Una vez se pague el saldo al contratista, se pueden liberar $33.524 ($13.410 Fuente departamento y $20.114 de fuente nación. Se deben hacer los respectivos ajustes dada la confusión de fuentes del FIA al momento del pago.</t>
    </r>
  </si>
  <si>
    <t>Contrato liquidado con pagado, sin saldos a liberar.</t>
  </si>
  <si>
    <r>
      <rPr>
        <b/>
        <sz val="12"/>
        <color theme="1"/>
        <rFont val="Calibri"/>
        <family val="2"/>
        <scheme val="minor"/>
      </rPr>
      <t>Contrato liquidado y pagado:</t>
    </r>
    <r>
      <rPr>
        <sz val="12"/>
        <color theme="1"/>
        <rFont val="Calibri"/>
        <family val="2"/>
        <scheme val="minor"/>
      </rPr>
      <t xml:space="preserve"> Sin saldos a liberar</t>
    </r>
  </si>
  <si>
    <t>el valor del contrato coincide pero la empresa no registra un valor de $20,967000 de fecha 07/04/16 para el consorcio el contrato ya esta liquidado y pagado</t>
  </si>
  <si>
    <r>
      <t xml:space="preserve">Contrato liquidado y pagado: </t>
    </r>
    <r>
      <rPr>
        <sz val="12"/>
        <color theme="1"/>
        <rFont val="Calibri"/>
        <family val="2"/>
        <scheme val="minor"/>
      </rPr>
      <t>Se debe liberar el valor de 29.118 del CDR n° 98. Hubo confusión en el pago de fuentes, se debe determinar de que fuente se libera dicha cantidad.</t>
    </r>
  </si>
  <si>
    <r>
      <rPr>
        <b/>
        <sz val="12"/>
        <color theme="1"/>
        <rFont val="Calibri"/>
        <family val="2"/>
        <scheme val="minor"/>
      </rPr>
      <t>Contrato liquidado y pagado:</t>
    </r>
    <r>
      <rPr>
        <sz val="12"/>
        <color theme="1"/>
        <rFont val="Calibri"/>
        <family val="2"/>
        <scheme val="minor"/>
      </rPr>
      <t xml:space="preserve"> Se deben liberar $182.849,80 por el no uso del CDR</t>
    </r>
  </si>
  <si>
    <r>
      <rPr>
        <b/>
        <sz val="12"/>
        <color theme="1"/>
        <rFont val="Calibri"/>
        <family val="2"/>
        <scheme val="minor"/>
      </rPr>
      <t>Contrato liquidado y pagado:</t>
    </r>
    <r>
      <rPr>
        <sz val="12"/>
        <color theme="1"/>
        <rFont val="Calibri"/>
        <family val="2"/>
        <scheme val="minor"/>
      </rPr>
      <t xml:space="preserve"> Se deben liberar $3.</t>
    </r>
  </si>
  <si>
    <r>
      <rPr>
        <b/>
        <sz val="12"/>
        <color theme="1"/>
        <rFont val="Calibri"/>
        <family val="2"/>
        <scheme val="minor"/>
      </rPr>
      <t>Contrato liquidado y pagado:</t>
    </r>
    <r>
      <rPr>
        <sz val="12"/>
        <color theme="1"/>
        <rFont val="Calibri"/>
        <family val="2"/>
        <scheme val="minor"/>
      </rPr>
      <t xml:space="preserve"> No hay saldos a liberar.</t>
    </r>
  </si>
  <si>
    <t>el valor del contrato coincide pero la empresa no registra un valor de #35,955,360 de fecha 22/03/16 ni de $17,255,000 de fecha 18/03/16 para el consorcio el contrato ya esta liquidado y pagado.</t>
  </si>
  <si>
    <r>
      <rPr>
        <b/>
        <sz val="12"/>
        <color theme="1"/>
        <rFont val="Calibri"/>
        <family val="2"/>
        <scheme val="minor"/>
      </rPr>
      <t>Contrato liquidado con pago parcial:</t>
    </r>
    <r>
      <rPr>
        <sz val="12"/>
        <color theme="1"/>
        <rFont val="Calibri"/>
        <family val="2"/>
        <scheme val="minor"/>
      </rPr>
      <t xml:space="preserve"> El contrato cuenta con acta de recibo n° 2 y final, ademas de acta de liquidación, falta que el contratista realice  factura por el valor de $7´612.500 dinero del cual se debe amortizar la suma de $3´045.000 total valor a pagar neto $4,567.500</t>
    </r>
  </si>
  <si>
    <r>
      <rPr>
        <b/>
        <sz val="12"/>
        <color theme="1"/>
        <rFont val="Calibri"/>
        <family val="2"/>
        <scheme val="minor"/>
      </rPr>
      <t>Contrato liquidado con pago parcial:</t>
    </r>
    <r>
      <rPr>
        <sz val="12"/>
        <color theme="1"/>
        <rFont val="Calibri"/>
        <family val="2"/>
        <scheme val="minor"/>
      </rPr>
      <t xml:space="preserve"> Solo se ha hecho el desembolso del anticipo por el 40% del total del contrato. El contratista no ha entregado la factura por el valor de $28´565.000, se debe descontar el valor de $11´426.000, total valor a favor del contratista $17´139.000</t>
    </r>
  </si>
  <si>
    <t xml:space="preserve">el valor del contrato coincide, referente a los pagos son iguales pero la empresa registra los pagos totales sin restar la amortizacion, el valo de $37683428 de fecha 07/12/17  se devidiria en $9044,022,68 y $13566034 </t>
  </si>
  <si>
    <r>
      <rPr>
        <b/>
        <sz val="12"/>
        <color theme="1"/>
        <rFont val="Calibri"/>
        <family val="2"/>
        <scheme val="minor"/>
      </rPr>
      <t xml:space="preserve">Contrato liquidado con pago parcial: </t>
    </r>
    <r>
      <rPr>
        <sz val="12"/>
        <color theme="1"/>
        <rFont val="Calibri"/>
        <family val="2"/>
        <scheme val="minor"/>
      </rPr>
      <t>Una vez se le pague el saldo al contratista, se pueden liberar $16.572 ($6.629 fuente departamento y $9.943 de fuente nación).  Los saldos a liberar por fuente de financiación se calcularon proporcionalmente. En el pago se debe amortizar todo el valor del anticipo.</t>
    </r>
  </si>
  <si>
    <r>
      <rPr>
        <b/>
        <sz val="12"/>
        <color theme="1"/>
        <rFont val="Calibri"/>
        <family val="2"/>
        <scheme val="minor"/>
      </rPr>
      <t xml:space="preserve">Contrato liquidado con pago parcial: </t>
    </r>
    <r>
      <rPr>
        <sz val="12"/>
        <color theme="1"/>
        <rFont val="Calibri"/>
        <family val="2"/>
        <scheme val="minor"/>
      </rPr>
      <t>A pesar que en el acta de liquidación aparecen pendientes de pago $8.174.051, en el portal FIA solo hay un saldo de $5.885.492 . Dado que no están las órdenes de pago no  es posible determinar porque se pagó de más $2.307.662. Cabe resaltar que en el primer pago se amortizo todo el anticipo. liquidado en marzo 18</t>
    </r>
  </si>
  <si>
    <t>083-2010</t>
  </si>
  <si>
    <r>
      <rPr>
        <b/>
        <sz val="12"/>
        <color theme="1"/>
        <rFont val="Calibri"/>
        <family val="2"/>
        <scheme val="minor"/>
      </rPr>
      <t>Contrato liquidado y pagado:</t>
    </r>
    <r>
      <rPr>
        <sz val="12"/>
        <color theme="1"/>
        <rFont val="Calibri"/>
        <family val="2"/>
        <scheme val="minor"/>
      </rPr>
      <t xml:space="preserve"> De acuerdo a los documentos soportes Emcaservicios ordeno el pago neto de $29´580.000, según el portal FIA en los pagos relacionados solo se desembolso el valor de $11´832.000 por fuente departamento, no se refleja el pago de $17´748.000 por fuente nación. Hay una inconsistencia en esta información, ya que en el portal FIA la suma de los pagos da un total de $49´300.000, cuando en realidad los tres pagos relacionados suman $31´552.000</t>
    </r>
  </si>
  <si>
    <t>084-2010</t>
  </si>
  <si>
    <r>
      <t xml:space="preserve">Contrato liquidado y pagado: </t>
    </r>
    <r>
      <rPr>
        <sz val="12"/>
        <color theme="1"/>
        <rFont val="Calibri"/>
        <family val="2"/>
        <scheme val="minor"/>
      </rPr>
      <t>Sin saldos por liberar</t>
    </r>
  </si>
  <si>
    <r>
      <rPr>
        <b/>
        <sz val="12"/>
        <color theme="1"/>
        <rFont val="Calibri"/>
        <family val="2"/>
        <scheme val="minor"/>
      </rPr>
      <t>Contrato liquidado y pagado:</t>
    </r>
    <r>
      <rPr>
        <sz val="12"/>
        <color theme="1"/>
        <rFont val="Calibri"/>
        <family val="2"/>
        <scheme val="minor"/>
      </rPr>
      <t xml:space="preserve"> Se deben liberar $2 de fuente nación</t>
    </r>
  </si>
  <si>
    <t>El valor del contrato coincide pero en los pagos hay una diferencia de 10,000 según el consorcio ya se pago la totalidad del contrato</t>
  </si>
  <si>
    <r>
      <rPr>
        <b/>
        <sz val="12"/>
        <color theme="1"/>
        <rFont val="Calibri"/>
        <family val="2"/>
        <scheme val="minor"/>
      </rPr>
      <t>Contrato liquidado y pagado:</t>
    </r>
    <r>
      <rPr>
        <sz val="12"/>
        <color theme="1"/>
        <rFont val="Calibri"/>
        <family val="2"/>
        <scheme val="minor"/>
      </rPr>
      <t xml:space="preserve"> sin saldos por liberar</t>
    </r>
  </si>
  <si>
    <t>el valor del contrato coincide pero referente a los pagos la empresa registra como pagada la totalidad del valor del contrato de fecha 30/12/13 y en la matriz el ultimo pago se registro el  12/10/12</t>
  </si>
  <si>
    <r>
      <rPr>
        <b/>
        <sz val="12"/>
        <color theme="1"/>
        <rFont val="Calibri"/>
        <family val="2"/>
        <scheme val="minor"/>
      </rPr>
      <t>Contrato liquidado con pago parcial:</t>
    </r>
    <r>
      <rPr>
        <sz val="12"/>
        <color theme="1"/>
        <rFont val="Calibri"/>
        <family val="2"/>
        <scheme val="minor"/>
      </rPr>
      <t xml:space="preserve"> El pago parcial n° 1 no se hizo completo el contratista tiene un valor de $477.000 a favor.</t>
    </r>
  </si>
  <si>
    <t>no aparece registro en los terceros, dr almandi revisar</t>
  </si>
  <si>
    <r>
      <t xml:space="preserve">Contrato liquidado y pagado: </t>
    </r>
    <r>
      <rPr>
        <sz val="12"/>
        <color theme="1"/>
        <rFont val="Calibri"/>
        <family val="2"/>
        <scheme val="minor"/>
      </rPr>
      <t>En conciliación con el consorcio FIA se debe determinar el por qué los CDRs 001, 005 y 227 no coinciden los valores de los documentos expedidos vs los valores en la pagina del consorcio - Se deben liberar los siguientes saldos: A) CDR 117 el valor de $5´413.011 (Fuente dpto $2´919.968 y fuente Nación $2´493.043). B) CDR 001 el valor de $8´169.693 (Fuente SGP Argelia). C) CDR 005 el valor del $43 (Fuente SGP Argelia). D) CDR 227 el valor de $832.861 (Fuente nación $29 y Fuente dpto $832.832). E) CDR 236 el valor de $196 fuente nación.</t>
    </r>
  </si>
  <si>
    <t>el valor del contrato</t>
  </si>
  <si>
    <t>el valor del contrato es diferente, en la empresa se registra por valor de $ 631,685,882 y en el consorcio $ 629172341, referente a los pagos coinciden</t>
  </si>
  <si>
    <t>En el caso del CDR 151 se observa confusión de fuentes.</t>
  </si>
  <si>
    <t>El acta de liquidación no contempla saldos a favor del contratista, pero al cruzar con los CDR se observa un saldo de $142.621.903 a favor del contratista.</t>
  </si>
  <si>
    <t>No se entiende por que el acta 3 (factura 1127) no se pagó completamente.</t>
  </si>
  <si>
    <t>Una vez se le pague lo adeudado al contratista se podrían liberar $6.246.942</t>
  </si>
  <si>
    <r>
      <rPr>
        <b/>
        <sz val="12"/>
        <color theme="1"/>
        <rFont val="Calibri"/>
        <family val="2"/>
        <scheme val="minor"/>
      </rPr>
      <t>Contrato suspendido:</t>
    </r>
    <r>
      <rPr>
        <sz val="12"/>
        <color theme="1"/>
        <rFont val="Calibri"/>
        <family val="2"/>
        <scheme val="minor"/>
      </rPr>
      <t xml:space="preserve"> No se pueden liberar saldos hasta que no se reinicie la interventoria y exista acta de recibido final y acta de liquidación</t>
    </r>
  </si>
  <si>
    <t>el valor de los pagos coinciden pero el valor del contrato presenta una difetencia, en la empresa se registra por valor de $ 172,669,741 y en el consorcio por valor de $216,186,582</t>
  </si>
  <si>
    <r>
      <rPr>
        <b/>
        <sz val="12"/>
        <color theme="1"/>
        <rFont val="Calibri"/>
        <family val="2"/>
        <scheme val="minor"/>
      </rPr>
      <t>Contrato terminado sin liquidar:</t>
    </r>
    <r>
      <rPr>
        <sz val="12"/>
        <color theme="1"/>
        <rFont val="Calibri"/>
        <family val="2"/>
        <scheme val="minor"/>
      </rPr>
      <t xml:space="preserve">  De acuerdo a la información consignada en el acta de terminación del 06 de febrero del año 2015 el acta n° 2 y final se expide por un valor de $16´856.340 del cual se debe amortizar un saldo del anticipo por $7´368.452, el valor neto a pagar al contratista (saldo a favor) es de $9´487.888, ademas se indica que el valor de $1´564.789 no se ejecuto. En conclusión una vez se liquide el contrato y se hagan los pagos que corresponden, se deben liberar los siguientes saldos: Del CDR 223 el valor de $617.714 (Valor no ejecutado), del CDR 02 el valor de $161.815 por no uso del mismo y $947.075 (valor no ejecutado), es decir un total de $1´108.890, liquidado en marzo 18</t>
    </r>
  </si>
  <si>
    <r>
      <rPr>
        <b/>
        <sz val="12"/>
        <color theme="1"/>
        <rFont val="Calibri"/>
        <family val="2"/>
        <scheme val="minor"/>
      </rPr>
      <t>Contrato liquidado y pagado:</t>
    </r>
    <r>
      <rPr>
        <sz val="12"/>
        <color theme="1"/>
        <rFont val="Calibri"/>
        <family val="2"/>
        <scheme val="minor"/>
      </rPr>
      <t xml:space="preserve"> Se debe liberar $1 de fuente nación del CDR 175</t>
    </r>
  </si>
  <si>
    <r>
      <t xml:space="preserve">Contrato suspendido: </t>
    </r>
    <r>
      <rPr>
        <sz val="12"/>
        <color theme="1"/>
        <rFont val="Calibri"/>
        <family val="2"/>
        <scheme val="minor"/>
      </rPr>
      <t>No se pueden liberar saldos hasta que se reinicie la interventoria o exista acta de cierre o de liquidación.</t>
    </r>
  </si>
  <si>
    <t>el valor del contrato y los pagos coinciden, en el registro de terceros hay un pago por valor de $96,222,000 se le debe restar el valor de la amortizacion por valor de $38,488,800 y genera un total de $57,733,200 quedando asi igual a los pagos registrados por el Consorcio y generando saldos iguales</t>
  </si>
  <si>
    <r>
      <rPr>
        <b/>
        <sz val="12"/>
        <color theme="1"/>
        <rFont val="Calibri"/>
        <family val="2"/>
        <scheme val="minor"/>
      </rPr>
      <t xml:space="preserve">Contrato liquidado y pagado: </t>
    </r>
    <r>
      <rPr>
        <sz val="12"/>
        <color theme="1"/>
        <rFont val="Calibri"/>
        <family val="2"/>
        <scheme val="minor"/>
      </rPr>
      <t>No hay saldos para liberar</t>
    </r>
  </si>
  <si>
    <t>el valor del contrato y los pagos coinciden, en el registro de terceros hay un pago por valor de $25812900 se le debe restar el valor de la amortizacion por valor de $6883440 y genera un total de $10,325,160 quedando asi igual a los pagos registrados por el Consorcio y generando saldos iguales</t>
  </si>
  <si>
    <r>
      <rPr>
        <b/>
        <sz val="12"/>
        <color theme="1"/>
        <rFont val="Calibri"/>
        <family val="2"/>
        <scheme val="minor"/>
      </rPr>
      <t xml:space="preserve">Contrato terminado sin liquidar: </t>
    </r>
    <r>
      <rPr>
        <sz val="12"/>
        <color theme="1"/>
        <rFont val="Calibri"/>
        <family val="2"/>
        <scheme val="minor"/>
      </rPr>
      <t>El contrato cuenta con acta de recibo final, donde se nombra el acta n° 2 y final por un valor de $25´812.900, es decir, cantidad  a favor del contratista, de esta suma se debe amortizar $6´883.440 de anticipo, en conclusión el valor a pagar neto es de $18´929.460 (que corresponden a $10´325.160 por el CDR 144 y $8´604.300 por el CDR 174). liquidado en marzo de 2018 sin saldos a liberar</t>
    </r>
  </si>
  <si>
    <t>el valor del contrato y los pagos coinciden, en el registro de terceros hay un pago por valor de $113,176,306,25 se le debe restar el valor de la amortizacion por valor de $26,409,995,50 y genera un total de $86,766,310,7510,325,160 quedando asi igual a los pagos registrados por el Consorcio y generando saldos iguales</t>
  </si>
  <si>
    <r>
      <t xml:space="preserve">Contrato en ejecución: </t>
    </r>
    <r>
      <rPr>
        <sz val="12"/>
        <color theme="1"/>
        <rFont val="Calibri"/>
        <family val="2"/>
        <scheme val="minor"/>
      </rPr>
      <t>Cuando el contrato se liquide se debe realizar el acta por el valor de $1´386.000, del cual se debe amortizar el saldo del anticipo por $554.400, valor neto a pagar $831.600 LIQUIDADO EN MARZO DE 2018</t>
    </r>
  </si>
  <si>
    <r>
      <t xml:space="preserve">Contrato suspendido: </t>
    </r>
    <r>
      <rPr>
        <sz val="12"/>
        <color theme="1"/>
        <rFont val="Calibri"/>
        <family val="2"/>
        <scheme val="minor"/>
      </rPr>
      <t>Hasta el momento solo se puede determinar la liberación de $566 del CDR 189 por no uso del mismo. Cuando se reinicie la interventoria y se liquide el contrato el acta final se debe expedir por el valor de $4´553.249, menos la amortización del saldo del anticipo por $1´821.301, valor neto a pagar $2´731.948</t>
    </r>
  </si>
  <si>
    <r>
      <t xml:space="preserve">Contrato terminado con acta de cierre: </t>
    </r>
    <r>
      <rPr>
        <sz val="12"/>
        <color theme="1"/>
        <rFont val="Calibri"/>
        <family val="2"/>
        <scheme val="minor"/>
      </rPr>
      <t>La empresa perdio competencia para liquidar, por tal razón no se reconocera el valor de $2´300.000 a favor del contratista, del cual se pierde $920.000 de saldo de anticipo, los cuales no se alcanzaron a legalizar. En conclusión se debe liberar del CDR el valor de $1´380.000</t>
    </r>
  </si>
  <si>
    <r>
      <t xml:space="preserve">Contrato suspendido: </t>
    </r>
    <r>
      <rPr>
        <sz val="12"/>
        <color theme="1"/>
        <rFont val="Calibri"/>
        <family val="2"/>
        <scheme val="minor"/>
      </rPr>
      <t>Cuando el contrato de interventoria se liquide se puede liberar $579.988 del CDR 47, de los otros CDRs no se puede determinar la liberación de saldos hasta tanto la interventoría no finalice.</t>
    </r>
  </si>
  <si>
    <t>El valor del contrato coincide, pero en pagos la empresa no registra uno por valor de $ 139500 de fecha 04/07/13 del municipio de Suarez</t>
  </si>
  <si>
    <r>
      <t xml:space="preserve">Contrato liquidado con pago parcial: </t>
    </r>
    <r>
      <rPr>
        <sz val="12"/>
        <color theme="1"/>
        <rFont val="Calibri"/>
        <family val="2"/>
        <scheme val="minor"/>
      </rPr>
      <t>Hay un saldo a favor del contratista por el valor de $6´900.000, del cual se debe amortizar $2´760.000 de anticipo, valor neto a pagar $4´140.000 LIQUIDADO SIN SALDOS</t>
    </r>
  </si>
  <si>
    <t>Timbio</t>
  </si>
  <si>
    <r>
      <t xml:space="preserve">Contrato liquidado con pago parcial: </t>
    </r>
    <r>
      <rPr>
        <sz val="12"/>
        <rFont val="Calibri"/>
        <family val="2"/>
        <scheme val="minor"/>
      </rPr>
      <t>El contratista tiene un saldo a favor de $9´750.151,5. Una vez se cancele lo adeudado al contratista, se pueden liberar $110.480 del CDR 133 (Fuente Nación)</t>
    </r>
  </si>
  <si>
    <r>
      <t xml:space="preserve">Contrato liquidado y pagado: </t>
    </r>
    <r>
      <rPr>
        <sz val="12"/>
        <rFont val="Calibri"/>
        <family val="2"/>
        <scheme val="minor"/>
      </rPr>
      <t>La fiduciaria pago $1 de más al Contratista, quedan por liberar $110.</t>
    </r>
  </si>
  <si>
    <r>
      <t xml:space="preserve">Contrato liquidado y pagado: </t>
    </r>
    <r>
      <rPr>
        <sz val="12"/>
        <rFont val="Calibri"/>
        <family val="2"/>
        <scheme val="minor"/>
      </rPr>
      <t>Del CDR 135 Se pueden liberar $704.665</t>
    </r>
  </si>
  <si>
    <t>el valor del contrato coincide pero la empresa no registra un pago de valor $ 10,866,682,50 de fecha 07/07/14</t>
  </si>
  <si>
    <r>
      <t xml:space="preserve">Contrato liquidado y pagado: </t>
    </r>
    <r>
      <rPr>
        <sz val="12"/>
        <color theme="1"/>
        <rFont val="Calibri"/>
        <family val="2"/>
        <scheme val="minor"/>
      </rPr>
      <t>Del CDR 127 Se deben liberar $2 y del CDR 241 al parecer ya se liberaron los $25.771.585 a favor de Emcaservicios (por la no ejecución), ya que en el portal FIA aparace el valor de  $101´504.115 que corresponde al valor pagado.</t>
    </r>
  </si>
  <si>
    <t>el valor del contrato coincide pero esta pendiente revisar si en la empresa se registraron pagos del años 2018 equivalente a fecha 19/04/18 por valor de $16,155,791,36 fuente departamento- $ 11-686,355,68 fuente nacion y $ 3,535,658,92 fuente municipio</t>
  </si>
  <si>
    <t>liquidado a marzo -18-con saldo. No se ha tramitado el ultimo pago, por consiguiente no se pueden liberar saldos</t>
  </si>
  <si>
    <r>
      <rPr>
        <b/>
        <sz val="12"/>
        <color theme="1"/>
        <rFont val="Calibri"/>
        <family val="2"/>
        <scheme val="minor"/>
      </rPr>
      <t xml:space="preserve">Contrato liquidado y pagado: </t>
    </r>
    <r>
      <rPr>
        <sz val="12"/>
        <color theme="1"/>
        <rFont val="Calibri"/>
        <family val="2"/>
        <scheme val="minor"/>
      </rPr>
      <t>Del CDR 243 se deben liberar $69.402</t>
    </r>
  </si>
  <si>
    <r>
      <rPr>
        <b/>
        <sz val="12"/>
        <color theme="1"/>
        <rFont val="Calibri"/>
        <family val="2"/>
        <scheme val="minor"/>
      </rPr>
      <t>Contrato en ejecución:</t>
    </r>
    <r>
      <rPr>
        <sz val="12"/>
        <color theme="1"/>
        <rFont val="Calibri"/>
        <family val="2"/>
        <scheme val="minor"/>
      </rPr>
      <t xml:space="preserve"> Aun no se puede liberar saldos hasta que el contrato no se liquide.</t>
    </r>
  </si>
  <si>
    <r>
      <rPr>
        <b/>
        <sz val="12"/>
        <color theme="1"/>
        <rFont val="Calibri"/>
        <family val="2"/>
        <scheme val="minor"/>
      </rPr>
      <t xml:space="preserve">Contrato liquidado y pagado: </t>
    </r>
    <r>
      <rPr>
        <sz val="12"/>
        <color theme="1"/>
        <rFont val="Calibri"/>
        <family val="2"/>
        <scheme val="minor"/>
      </rPr>
      <t>El CDR 132 se expidio por el valor de $9´884.850 pero en la pagina del consorcio FIA aparece un valor por fuente de $9´800.000, es decir que ya se libero la diferencia de $84.850</t>
    </r>
  </si>
  <si>
    <t>revisarlo con dr almandi no lo entiendo</t>
  </si>
  <si>
    <r>
      <rPr>
        <b/>
        <sz val="12"/>
        <color theme="1"/>
        <rFont val="Calibri"/>
        <family val="2"/>
        <scheme val="minor"/>
      </rPr>
      <t>Contrato liquidado y pagado:</t>
    </r>
    <r>
      <rPr>
        <sz val="12"/>
        <color theme="1"/>
        <rFont val="Calibri"/>
        <family val="2"/>
        <scheme val="minor"/>
      </rPr>
      <t xml:space="preserve"> Del CDR 128 se debe liberar el valor de $63.600 por no uso del mismo. Del CDR 242 se dede liberar el valor de $1´804.133,05 por concepto de valor sin ejecutar, es decir a favor de Emcaservicios.</t>
    </r>
  </si>
  <si>
    <r>
      <t xml:space="preserve">Contrato liquidado y pagado: </t>
    </r>
    <r>
      <rPr>
        <sz val="12"/>
        <color theme="1"/>
        <rFont val="Calibri"/>
        <family val="2"/>
        <scheme val="minor"/>
      </rPr>
      <t>La diferencia entre el valor del CDR expedido vs el valor que aparece en el portal FIA se puede deducir que los $31.174 del CDR  130 ya se libero.</t>
    </r>
  </si>
  <si>
    <t>el valor del contrato es diferente en la empresa esta por valor de $31,000,000 pero en el consorcio esta por valor de $46,176,133 estaria pendiente registrar el valor $15,176,133 del cdr 244 expedido en fecha 21/06/12</t>
  </si>
  <si>
    <r>
      <rPr>
        <b/>
        <sz val="12"/>
        <color theme="1"/>
        <rFont val="Calibri"/>
        <family val="2"/>
        <scheme val="minor"/>
      </rPr>
      <t>Contrato liquidado y pagado:</t>
    </r>
    <r>
      <rPr>
        <sz val="12"/>
        <color theme="1"/>
        <rFont val="Calibri"/>
        <family val="2"/>
        <scheme val="minor"/>
      </rPr>
      <t xml:space="preserve"> Se observa confusión de fuentes en el CDR 152,  por fuente Departamento-SGP, se pagaron de más $51.872.960, el mismo valor pagado de menos por fuente nación. Según portal FIA, el valor sobrante del CDR 152 ($3.327.808) y el valor sobrante de CDR 002  ($7´359.345), ya se liberaron.</t>
    </r>
  </si>
  <si>
    <r>
      <rPr>
        <b/>
        <sz val="12"/>
        <color theme="1"/>
        <rFont val="Calibri"/>
        <family val="2"/>
        <scheme val="minor"/>
      </rPr>
      <t>Contrato liquidado y pagado:</t>
    </r>
    <r>
      <rPr>
        <sz val="12"/>
        <color theme="1"/>
        <rFont val="Calibri"/>
        <family val="2"/>
        <scheme val="minor"/>
      </rPr>
      <t xml:space="preserve"> Del CDR 001 con fuente SGP Guapi se debe liberar el valor de $50,9 y del CDR 176 el valor de $114,6</t>
    </r>
  </si>
  <si>
    <r>
      <rPr>
        <b/>
        <sz val="12"/>
        <color theme="1"/>
        <rFont val="Calibri"/>
        <family val="2"/>
        <scheme val="minor"/>
      </rPr>
      <t xml:space="preserve">Contrato liquidado y pagado: </t>
    </r>
    <r>
      <rPr>
        <sz val="12"/>
        <color theme="1"/>
        <rFont val="Calibri"/>
        <family val="2"/>
        <scheme val="minor"/>
      </rPr>
      <t>Se observa confusión de fuentes en el CDR 183,  por fuente Departamento-SGP se pago de más el valor de $36.860.408,01 y por fuente nación se dejo el valor de $38´272.946,01 sin utilizar. En conclusión del CDR 183 se debe liberar el valor de $1´412.538 - Del CDR 001 fuente SGP Totoro se debe liberar el valor de $4´058.795.</t>
    </r>
  </si>
  <si>
    <t>el valor del contrato coincide pero se encuentra diferencia de pagos, el consorcio registra $9,464,845 y en la empresa $ 9,454,848,07 y en la empresa no se registra un pago de $52,169,204 de fecha 15/12/14 revisar porque según el consorcio el contrato ya esta liquidado y pagado</t>
  </si>
  <si>
    <r>
      <rPr>
        <b/>
        <sz val="12"/>
        <color theme="1"/>
        <rFont val="Calibri"/>
        <family val="2"/>
        <scheme val="minor"/>
      </rPr>
      <t>Contrato terminado sin liquidar:</t>
    </r>
    <r>
      <rPr>
        <sz val="12"/>
        <color theme="1"/>
        <rFont val="Calibri"/>
        <family val="2"/>
        <scheme val="minor"/>
      </rPr>
      <t xml:space="preserve"> Una vez se liquide el contrao se debe tener en cuenta lo siguiente; Del CDR 001 se pago $0,28 centavos de mas, del CDR 180 se puede liberar $ 0,78 centavos.</t>
    </r>
  </si>
  <si>
    <t>valor del contrato coincide, diferencia en pagos el consorcio registra el pago total del contrato y en la empresa solo esta por valor de $ 1,580,745,127</t>
  </si>
  <si>
    <r>
      <rPr>
        <b/>
        <sz val="12"/>
        <color theme="1"/>
        <rFont val="Calibri"/>
        <family val="2"/>
        <scheme val="minor"/>
      </rPr>
      <t>Contrato liquidado y pagado:</t>
    </r>
    <r>
      <rPr>
        <sz val="12"/>
        <color theme="1"/>
        <rFont val="Calibri"/>
        <family val="2"/>
        <scheme val="minor"/>
      </rPr>
      <t xml:space="preserve"> Existen errores en las facturas y ordenes de pago correspondientes al acta parcial N° 7. Como se puede apreciar existen saldos menores por liberar en los CDRs 182 -181</t>
    </r>
  </si>
  <si>
    <r>
      <t xml:space="preserve">Contrato liquidado y pagado: </t>
    </r>
    <r>
      <rPr>
        <sz val="12"/>
        <color theme="1"/>
        <rFont val="Calibri"/>
        <family val="2"/>
        <scheme val="minor"/>
      </rPr>
      <t>Se debe liberar el valor de $168 del CDR 221 por no uso del mismo - En la pagina del Consorcio FIA en el detalle de los pagos no se refleja la cancelación del valor del acta n° 1 y final, pero en la parte superior de la suma de los pagos si esta incluido, además se pudo constatar en la relación de pagos por terceros que este si se hizo.</t>
    </r>
  </si>
  <si>
    <r>
      <rPr>
        <b/>
        <sz val="12"/>
        <color theme="1"/>
        <rFont val="Calibri"/>
        <family val="2"/>
        <scheme val="minor"/>
      </rPr>
      <t>Contrato liquidado y pagado:</t>
    </r>
    <r>
      <rPr>
        <sz val="12"/>
        <color theme="1"/>
        <rFont val="Calibri"/>
        <family val="2"/>
        <scheme val="minor"/>
      </rPr>
      <t xml:space="preserve"> Se debe liberar el valor de $790.979</t>
    </r>
  </si>
  <si>
    <r>
      <rPr>
        <b/>
        <sz val="12"/>
        <rFont val="Calibri"/>
        <family val="2"/>
        <scheme val="minor"/>
      </rPr>
      <t>Contrato liquidado y pagado:</t>
    </r>
    <r>
      <rPr>
        <sz val="12"/>
        <rFont val="Calibri"/>
        <family val="2"/>
        <scheme val="minor"/>
      </rPr>
      <t xml:space="preserve"> No existen saldos a liberar en el CDR 213</t>
    </r>
  </si>
  <si>
    <r>
      <rPr>
        <b/>
        <sz val="12"/>
        <rFont val="Calibri"/>
        <family val="2"/>
        <scheme val="minor"/>
      </rPr>
      <t>Contrato liquidado y pagado:</t>
    </r>
    <r>
      <rPr>
        <sz val="12"/>
        <rFont val="Calibri"/>
        <family val="2"/>
        <scheme val="minor"/>
      </rPr>
      <t xml:space="preserve"> No existen saldos a liberar en el CDR 211</t>
    </r>
  </si>
  <si>
    <r>
      <rPr>
        <b/>
        <sz val="12"/>
        <color theme="1"/>
        <rFont val="Calibri"/>
        <family val="2"/>
        <scheme val="minor"/>
      </rPr>
      <t>Contrato liquidado y pagado:</t>
    </r>
    <r>
      <rPr>
        <sz val="12"/>
        <color theme="1"/>
        <rFont val="Calibri"/>
        <family val="2"/>
        <scheme val="minor"/>
      </rPr>
      <t xml:space="preserve"> No existen saldos a liberar en los  CDRs de 215 y 306</t>
    </r>
  </si>
  <si>
    <r>
      <rPr>
        <b/>
        <sz val="12"/>
        <rFont val="Calibri"/>
        <family val="2"/>
        <scheme val="minor"/>
      </rPr>
      <t>Contrato liquidado:</t>
    </r>
    <r>
      <rPr>
        <sz val="12"/>
        <rFont val="Calibri"/>
        <family val="2"/>
        <scheme val="minor"/>
      </rPr>
      <t xml:space="preserve"> no hay saldos por liberar.</t>
    </r>
  </si>
  <si>
    <r>
      <t>Contrato terminado sin liquidar:</t>
    </r>
    <r>
      <rPr>
        <sz val="12"/>
        <color theme="1"/>
        <rFont val="Calibri"/>
        <family val="2"/>
        <scheme val="minor"/>
      </rPr>
      <t xml:space="preserve"> Cuando se liquide el contrato la orden de pago se debe realizar por el valor de $6´887.499,90 y amortizar el saldo del anticipo por $2´755.000,36, valor a pagar al contratista $4´132.499,54 CONTRATO LIQUIDADO EN MARZO SIN SALDOS</t>
    </r>
  </si>
  <si>
    <r>
      <rPr>
        <b/>
        <sz val="12"/>
        <color theme="1"/>
        <rFont val="Calibri"/>
        <family val="2"/>
        <scheme val="minor"/>
      </rPr>
      <t xml:space="preserve">Contrato liquidado sin ejecutar: </t>
    </r>
    <r>
      <rPr>
        <sz val="12"/>
        <color theme="1"/>
        <rFont val="Calibri"/>
        <family val="2"/>
        <scheme val="minor"/>
      </rPr>
      <t>El contrato se celebro pero se termino por mutuo acuerdo, ya que la Organización Mundial de la salud ejecuto dicho proyecto. El contrato se iba a llevar a cabo con dineros del CDR 174, razon por la cual no hay necesidad de liberar dineros.</t>
    </r>
  </si>
  <si>
    <r>
      <rPr>
        <b/>
        <sz val="12"/>
        <color theme="1"/>
        <rFont val="Calibri"/>
        <family val="2"/>
        <scheme val="minor"/>
      </rPr>
      <t xml:space="preserve">Contrato terminado sin liquidar: </t>
    </r>
    <r>
      <rPr>
        <sz val="12"/>
        <color theme="1"/>
        <rFont val="Calibri"/>
        <family val="2"/>
        <scheme val="minor"/>
      </rPr>
      <t>UNA VEZ LIQUIDADO EL CONTRATO, Y PAGADO LO ADEUDADO AL CONTRATISTA SE PUEDEN LIBERAR $5.249, DEL CDR 12 PATIA. POR FALTA DE DOCUMENTACIÓN DEL CONTRATISTA, LA ENTIDAD NO HA PODIDO EMITIR LA RESPECTIVA ORDEN DE PAGO AL FIA (POR EL SALDO ADEUDADO AL CONTRATISTA)</t>
    </r>
  </si>
  <si>
    <r>
      <rPr>
        <b/>
        <sz val="12"/>
        <color theme="1"/>
        <rFont val="Calibri"/>
        <family val="2"/>
        <scheme val="minor"/>
      </rPr>
      <t xml:space="preserve">Contrato suspendido: </t>
    </r>
    <r>
      <rPr>
        <sz val="12"/>
        <color theme="1"/>
        <rFont val="Calibri"/>
        <family val="2"/>
        <scheme val="minor"/>
      </rPr>
      <t>No se puede determinar si existen saldos por liberar hasta que el contrato no sea liquidado.</t>
    </r>
  </si>
  <si>
    <r>
      <rPr>
        <b/>
        <sz val="12"/>
        <color theme="1"/>
        <rFont val="Calibri"/>
        <family val="2"/>
        <scheme val="minor"/>
      </rPr>
      <t>Contrato liquidado y pagado:</t>
    </r>
    <r>
      <rPr>
        <sz val="12"/>
        <color theme="1"/>
        <rFont val="Calibri"/>
        <family val="2"/>
        <scheme val="minor"/>
      </rPr>
      <t xml:space="preserve"> No hay saldos a liberar, todo esta en orden, es decir en cero. Los valores de las actas de recibo de interventoria n° 2 y final no coinciden con los valores realmente  amortizados y cancelados.</t>
    </r>
  </si>
  <si>
    <t>El valor de contrato es diferente, el consorcio lo registra por 22,990,443 y en la empresa solo por $20,000,000 y  en los pagos se ve la misma diferencia</t>
  </si>
  <si>
    <r>
      <rPr>
        <b/>
        <sz val="12"/>
        <color theme="1"/>
        <rFont val="Calibri"/>
        <family val="2"/>
        <scheme val="minor"/>
      </rPr>
      <t>Contrato liquidado y pagado:</t>
    </r>
    <r>
      <rPr>
        <sz val="12"/>
        <color theme="1"/>
        <rFont val="Calibri"/>
        <family val="2"/>
        <scheme val="minor"/>
      </rPr>
      <t xml:space="preserve"> No hay saldos para liberar.</t>
    </r>
  </si>
  <si>
    <r>
      <rPr>
        <b/>
        <sz val="12"/>
        <rFont val="Calibri"/>
        <family val="2"/>
        <scheme val="minor"/>
      </rPr>
      <t>Contrato vencido sin liquidar:</t>
    </r>
    <r>
      <rPr>
        <sz val="12"/>
        <rFont val="Calibri"/>
        <family val="2"/>
        <scheme val="minor"/>
      </rPr>
      <t xml:space="preserve"> la oficina juridica recomienda liberar saldos, dado que se perdio competencia para liquidar el contrato. se sugiere elaborar la correspondiente acta de cierre del expediente contractual. </t>
    </r>
  </si>
  <si>
    <r>
      <t xml:space="preserve">Contrato liquidado y pagado: CASO PENDIENTE DE REVISAR CON EL SUPERVISOR Y CONTRATISTA, LOS VALORES DEL ACTA DE LIQUIDACIÓN NO CONCUERDAN CON LOS PAGOS REALIZADOS Y LOS DOCUMENTOS SOPORTES, </t>
    </r>
    <r>
      <rPr>
        <sz val="22"/>
        <color rgb="FFFF0000"/>
        <rFont val="Calibri"/>
        <family val="2"/>
        <scheme val="minor"/>
      </rPr>
      <t>ADEMAS DICHA ACTA NO ESTA FIRMADA POR EL GERENTE DE EMCASERVICIOS</t>
    </r>
  </si>
  <si>
    <r>
      <rPr>
        <b/>
        <sz val="12"/>
        <color theme="1"/>
        <rFont val="Calibri"/>
        <family val="2"/>
        <scheme val="minor"/>
      </rPr>
      <t xml:space="preserve">Contrato liquidado y pagado: </t>
    </r>
    <r>
      <rPr>
        <sz val="12"/>
        <color theme="1"/>
        <rFont val="Calibri"/>
        <family val="2"/>
        <scheme val="minor"/>
      </rPr>
      <t>Se debe liberar el valor de $1´735.629 del CDR 228 (Fuente Nación) y el valor de $432.544 del CDR 3 (Fuente SGP Morales)</t>
    </r>
  </si>
  <si>
    <r>
      <rPr>
        <b/>
        <sz val="12"/>
        <rFont val="Calibri"/>
        <family val="2"/>
        <scheme val="minor"/>
      </rPr>
      <t>Contrato liquidado y pagado:</t>
    </r>
    <r>
      <rPr>
        <sz val="12"/>
        <rFont val="Calibri"/>
        <family val="2"/>
        <scheme val="minor"/>
      </rPr>
      <t xml:space="preserve"> Dado que se liquidó el contrato es factible liberar la suma de $8.813.466, del CDR 229 (FUENTE NACION)</t>
    </r>
  </si>
  <si>
    <t>el valor del contrato oincide pero en la empresa el contrato ya esta en saldo cero y en el consorcio se registra un total e pagos por valor de $ 758,901,814 diferencia de $134,333</t>
  </si>
  <si>
    <r>
      <t xml:space="preserve">Contrato Suspendido: </t>
    </r>
    <r>
      <rPr>
        <sz val="12"/>
        <color rgb="FFFF0000"/>
        <rFont val="Calibri"/>
        <family val="2"/>
        <scheme val="minor"/>
      </rPr>
      <t>Hay confusión en el pago de las primeras 9 actas parciales, las cuales suman el valor de la factura N° 8 pero los pagos dan el valor de la Factura N° 9, y en el consorcio FIA no aparecen los pagos correspondientes a las actas parciales n° 2, 3 y 9, además  en las observaciones del FIA del documento soporte de los 6 pagos de las otras actas es la factura n° 9. Se debe hacer la aclaración para determinar si a la fecha hay o no un saldo a favor del contratista</t>
    </r>
  </si>
  <si>
    <r>
      <rPr>
        <b/>
        <sz val="12"/>
        <color theme="1"/>
        <rFont val="Calibri"/>
        <family val="2"/>
        <scheme val="minor"/>
      </rPr>
      <t xml:space="preserve">Contrato liquidado sin terminar: </t>
    </r>
    <r>
      <rPr>
        <sz val="12"/>
        <color theme="1"/>
        <rFont val="Calibri"/>
        <family val="2"/>
        <scheme val="minor"/>
      </rPr>
      <t>No se pueden liberar saldos mientras no se liquide el contrato.  No está en el expediente la acta final de interventoría.</t>
    </r>
  </si>
  <si>
    <r>
      <rPr>
        <b/>
        <sz val="12"/>
        <color theme="1"/>
        <rFont val="Calibri"/>
        <family val="2"/>
        <scheme val="minor"/>
      </rPr>
      <t>Contrato suspendido:</t>
    </r>
    <r>
      <rPr>
        <sz val="12"/>
        <color theme="1"/>
        <rFont val="Calibri"/>
        <family val="2"/>
        <scheme val="minor"/>
      </rPr>
      <t xml:space="preserve"> Aun no se puede determinar el valor total a liberar hasta tanto el contrato no se liquide. Liquidado en marzo</t>
    </r>
  </si>
  <si>
    <r>
      <rPr>
        <b/>
        <sz val="12"/>
        <color theme="1"/>
        <rFont val="Calibri"/>
        <family val="2"/>
        <scheme val="minor"/>
      </rPr>
      <t xml:space="preserve">Contrato liquidado y pagado: </t>
    </r>
    <r>
      <rPr>
        <sz val="12"/>
        <color theme="1"/>
        <rFont val="Calibri"/>
        <family val="2"/>
        <scheme val="minor"/>
      </rPr>
      <t>Se debe liberar $129 del CDR 5, Fuente SGP Suaréz</t>
    </r>
  </si>
  <si>
    <r>
      <t xml:space="preserve">Contrato liquidado y pagado: </t>
    </r>
    <r>
      <rPr>
        <sz val="12"/>
        <color theme="1"/>
        <rFont val="Calibri"/>
        <family val="2"/>
        <scheme val="minor"/>
      </rPr>
      <t>Hubo confusión  en el pago por fuentes del acta parcial N° 2 del CDR 253, lo que ocasiono que por una fuente se pagara mas dinero y en la otra sobrara. En conclusión se debe liberar el valor de $422.508 (Fuente Nación) y $459.991 (Fuente Dpto) total a liberar $882.499 por no uso del CDR, y se debe liberar la suma de $12.561, 36 del CDR 3 por la no ejecución del contrato.</t>
    </r>
  </si>
  <si>
    <r>
      <rPr>
        <b/>
        <sz val="12"/>
        <rFont val="Calibri"/>
        <family val="2"/>
        <scheme val="minor"/>
      </rPr>
      <t>Contrato liquidado y pagado:</t>
    </r>
    <r>
      <rPr>
        <sz val="12"/>
        <rFont val="Calibri"/>
        <family val="2"/>
        <scheme val="minor"/>
      </rPr>
      <t xml:space="preserve"> Se deben liberar $6.618.386 del CDR 231</t>
    </r>
  </si>
  <si>
    <r>
      <rPr>
        <b/>
        <sz val="12"/>
        <color theme="1"/>
        <rFont val="Calibri"/>
        <family val="2"/>
        <scheme val="minor"/>
      </rPr>
      <t>Contrato liquidado y pagado:</t>
    </r>
    <r>
      <rPr>
        <sz val="12"/>
        <color theme="1"/>
        <rFont val="Calibri"/>
        <family val="2"/>
        <scheme val="minor"/>
      </rPr>
      <t xml:space="preserve"> Se debe liberar el valor de $16 del CDR 251 fuente departamento</t>
    </r>
  </si>
  <si>
    <r>
      <rPr>
        <b/>
        <sz val="12"/>
        <color theme="1"/>
        <rFont val="Calibri"/>
        <family val="2"/>
        <scheme val="minor"/>
      </rPr>
      <t xml:space="preserve">Contrato liquidado con pago parcial: </t>
    </r>
    <r>
      <rPr>
        <sz val="12"/>
        <color theme="1"/>
        <rFont val="Calibri"/>
        <family val="2"/>
        <scheme val="minor"/>
      </rPr>
      <t xml:space="preserve">Al parecer el consorcio FIA libero el valor de $3.134 del CDR 14 (Fuente SGP Argelia) que no se ejecuto. Por otra se debe </t>
    </r>
    <r>
      <rPr>
        <b/>
        <sz val="12"/>
        <color rgb="FFFF0000"/>
        <rFont val="Calibri"/>
        <family val="2"/>
        <scheme val="minor"/>
      </rPr>
      <t>revisar por que el FIA no pago el valor completo del Acta N° 1, aparece un valor a favor del contratista de $8´531.272 del CDR 263 (Fuente Nación)</t>
    </r>
  </si>
  <si>
    <r>
      <t xml:space="preserve">Contrato liquidado y pagado: </t>
    </r>
    <r>
      <rPr>
        <sz val="12"/>
        <color theme="1"/>
        <rFont val="Calibri"/>
        <family val="2"/>
        <scheme val="minor"/>
      </rPr>
      <t>Se debe liberar el valor de $1´719.736 del CDR 259 (Fuente Nación), por el no uso del mismo, y el valor de $87,16 del CDR 10 (Fuente Mercaderes)</t>
    </r>
  </si>
  <si>
    <r>
      <rPr>
        <b/>
        <sz val="12"/>
        <color rgb="FFFF0000"/>
        <rFont val="Calibri"/>
        <family val="2"/>
        <scheme val="minor"/>
      </rPr>
      <t>Contrato liquidado y pagado:</t>
    </r>
    <r>
      <rPr>
        <sz val="12"/>
        <color rgb="FFFF0000"/>
        <rFont val="Calibri"/>
        <family val="2"/>
        <scheme val="minor"/>
      </rPr>
      <t xml:space="preserve"> Hubo confusión de fuentes en los pagos del CDR 240, además se evidencia que en los CDRs 240, 239 y 4 no se respetaron los topes de los valores contratados, este caso se debe revisar con el Consorcio FIA, y así poder liberar los valores correspondientes a los CDRs 240, 239 y 4</t>
    </r>
  </si>
  <si>
    <r>
      <rPr>
        <b/>
        <sz val="12"/>
        <color theme="1"/>
        <rFont val="Calibri"/>
        <family val="2"/>
        <scheme val="minor"/>
      </rPr>
      <t>Contrato liquidado y pagado:</t>
    </r>
    <r>
      <rPr>
        <sz val="12"/>
        <color theme="1"/>
        <rFont val="Calibri"/>
        <family val="2"/>
        <scheme val="minor"/>
      </rPr>
      <t xml:space="preserve"> Se debe liberar el valor de $849.961 del CDR 257 de fuente Nación ($370.751 por no uso del CDR y $479.210 por la no ejecución)</t>
    </r>
  </si>
  <si>
    <r>
      <rPr>
        <b/>
        <sz val="12"/>
        <color theme="1"/>
        <rFont val="Calibri"/>
        <family val="2"/>
        <scheme val="minor"/>
      </rPr>
      <t>Contrato liquidado y pagado:</t>
    </r>
    <r>
      <rPr>
        <sz val="12"/>
        <color theme="1"/>
        <rFont val="Calibri"/>
        <family val="2"/>
        <scheme val="minor"/>
      </rPr>
      <t xml:space="preserve"> Se debe liberar el valor de $3´322.904 por el no uso del CDR y $3.902 por no ejecución, es decir, un total de $3´326.806 del CDR 255 (Fuente Nación), </t>
    </r>
  </si>
  <si>
    <r>
      <rPr>
        <b/>
        <sz val="12"/>
        <color theme="1"/>
        <rFont val="Calibri"/>
        <family val="2"/>
        <scheme val="minor"/>
      </rPr>
      <t xml:space="preserve">Contrato liquidado y pagado: </t>
    </r>
    <r>
      <rPr>
        <sz val="12"/>
        <color theme="1"/>
        <rFont val="Calibri"/>
        <family val="2"/>
        <scheme val="minor"/>
      </rPr>
      <t>Se debe liberar las siguientes cantidades; CDR 254 $7.415,92 - CDR 232 $25.166,33 - CDR 260 $15.716,16 - CDR 5 $104.930,48 y CDR 311 $1</t>
    </r>
  </si>
  <si>
    <r>
      <rPr>
        <b/>
        <sz val="12"/>
        <color theme="1"/>
        <rFont val="Calibri"/>
        <family val="2"/>
        <scheme val="minor"/>
      </rPr>
      <t xml:space="preserve">Contrato liquidado y pagado: </t>
    </r>
    <r>
      <rPr>
        <sz val="12"/>
        <color theme="1"/>
        <rFont val="Calibri"/>
        <family val="2"/>
        <scheme val="minor"/>
      </rPr>
      <t>Se debe liberar las siguientes cantidades</t>
    </r>
    <r>
      <rPr>
        <b/>
        <sz val="12"/>
        <color theme="1"/>
        <rFont val="Calibri"/>
        <family val="2"/>
        <scheme val="minor"/>
      </rPr>
      <t xml:space="preserve"> A)</t>
    </r>
    <r>
      <rPr>
        <sz val="12"/>
        <color theme="1"/>
        <rFont val="Calibri"/>
        <family val="2"/>
        <scheme val="minor"/>
      </rPr>
      <t xml:space="preserve"> Del CDR 275 (Fuente Nación) el valor de $1´774.114 (Por no uso del CDR $1´622.966 y por la no ejecución $151.148). </t>
    </r>
    <r>
      <rPr>
        <b/>
        <sz val="12"/>
        <color theme="1"/>
        <rFont val="Calibri"/>
        <family val="2"/>
        <scheme val="minor"/>
      </rPr>
      <t xml:space="preserve">B) </t>
    </r>
    <r>
      <rPr>
        <sz val="12"/>
        <color theme="1"/>
        <rFont val="Calibri"/>
        <family val="2"/>
        <scheme val="minor"/>
      </rPr>
      <t xml:space="preserve">Del CDR 249 (Fuente Dpto) el valor de $1´133.331 por no uso del CDR. </t>
    </r>
    <r>
      <rPr>
        <b/>
        <sz val="12"/>
        <color theme="1"/>
        <rFont val="Calibri"/>
        <family val="2"/>
        <scheme val="minor"/>
      </rPr>
      <t xml:space="preserve">C) </t>
    </r>
    <r>
      <rPr>
        <sz val="12"/>
        <color theme="1"/>
        <rFont val="Calibri"/>
        <family val="2"/>
        <scheme val="minor"/>
      </rPr>
      <t>Del CDR 7 (Fuente SGP La Sierra) el valor de $5´942.533 por la no ejecución del contrato</t>
    </r>
  </si>
  <si>
    <t>falta en el registro de tercero el municipio de popayan para poder registrarlo, ese tercero no corresponde al que esta impreso</t>
  </si>
  <si>
    <r>
      <rPr>
        <b/>
        <sz val="12"/>
        <color theme="1"/>
        <rFont val="Calibri"/>
        <family val="2"/>
        <scheme val="minor"/>
      </rPr>
      <t>Contrato liquidado y pagado:</t>
    </r>
    <r>
      <rPr>
        <sz val="12"/>
        <color theme="1"/>
        <rFont val="Calibri"/>
        <family val="2"/>
        <scheme val="minor"/>
      </rPr>
      <t xml:space="preserve"> No hay saldos por liberar. Se puede observar que no se respetaron los valores del contratados por cada CDR</t>
    </r>
  </si>
  <si>
    <t xml:space="preserve">Contrato Suspendido: Aun no se puede determinar el valor neto a liberar hasta tanto el contrato no se liquide. </t>
  </si>
  <si>
    <r>
      <t xml:space="preserve">Contrato Liquidado y pagado: </t>
    </r>
    <r>
      <rPr>
        <sz val="12"/>
        <color theme="1"/>
        <rFont val="Calibri"/>
        <family val="2"/>
        <scheme val="minor"/>
      </rPr>
      <t>Se debe liberar el valor de $456.459 del CDR 297 de fuente Nación</t>
    </r>
  </si>
  <si>
    <t>Contrato en ejecución:</t>
  </si>
  <si>
    <t>no aparece en el registro de terceros dr almandi revisar</t>
  </si>
  <si>
    <t>el valor del contrato coiincide y los pagosigual, el pago que se registra en el registro de terceros por valor de $52,533,238,83 se le debe restar $5,253,323 que corresponde a la amortixacion y de esa manera coinciden los pagos del consorcio y la empresa</t>
  </si>
  <si>
    <r>
      <rPr>
        <b/>
        <sz val="12"/>
        <rFont val="Calibri"/>
        <family val="2"/>
        <scheme val="minor"/>
      </rPr>
      <t>Contrato suspendido:</t>
    </r>
    <r>
      <rPr>
        <sz val="12"/>
        <rFont val="Calibri"/>
        <family val="2"/>
        <scheme val="minor"/>
      </rPr>
      <t xml:space="preserve"> Aun no se puede determinar el valor total a liberar hasta tanto el contrato no se liquide. Se aprecia un saldo a liberar por no uso de los CDRs</t>
    </r>
  </si>
  <si>
    <r>
      <rPr>
        <b/>
        <sz val="12"/>
        <rFont val="Calibri"/>
        <family val="2"/>
        <scheme val="minor"/>
      </rPr>
      <t xml:space="preserve">CONTRATO SUSPENDIDO: </t>
    </r>
    <r>
      <rPr>
        <sz val="12"/>
        <rFont val="Calibri"/>
        <family val="2"/>
        <scheme val="minor"/>
      </rPr>
      <t>NO SE PUEDEN LIBERAR SALDOS</t>
    </r>
  </si>
  <si>
    <r>
      <rPr>
        <b/>
        <sz val="12"/>
        <color theme="1"/>
        <rFont val="Calibri"/>
        <family val="2"/>
        <scheme val="minor"/>
      </rPr>
      <t>Contrato liquidado y pagado:</t>
    </r>
    <r>
      <rPr>
        <sz val="12"/>
        <color theme="1"/>
        <rFont val="Calibri"/>
        <family val="2"/>
        <scheme val="minor"/>
      </rPr>
      <t xml:space="preserve"> No hay saldos para liberar</t>
    </r>
  </si>
  <si>
    <r>
      <rPr>
        <b/>
        <sz val="12"/>
        <color theme="1"/>
        <rFont val="Calibri"/>
        <family val="2"/>
        <scheme val="minor"/>
      </rPr>
      <t>Contrato suspendido:</t>
    </r>
    <r>
      <rPr>
        <sz val="12"/>
        <color theme="1"/>
        <rFont val="Calibri"/>
        <family val="2"/>
        <scheme val="minor"/>
      </rPr>
      <t xml:space="preserve"> NO SE PUEDEN LIBERAR SALDOS DE NINGUNO DE LOS 2 CDR's</t>
    </r>
  </si>
  <si>
    <r>
      <rPr>
        <b/>
        <sz val="12"/>
        <color theme="1"/>
        <rFont val="Calibri"/>
        <family val="2"/>
        <scheme val="minor"/>
      </rPr>
      <t xml:space="preserve">Contrato En ejecución: </t>
    </r>
    <r>
      <rPr>
        <sz val="12"/>
        <color theme="1"/>
        <rFont val="Calibri"/>
        <family val="2"/>
        <scheme val="minor"/>
      </rPr>
      <t>Aun no se puede determinar los valores a liberar hasta tanto el contrato no se liquide.</t>
    </r>
  </si>
  <si>
    <r>
      <rPr>
        <b/>
        <sz val="12"/>
        <color theme="1"/>
        <rFont val="Calibri"/>
        <family val="2"/>
        <scheme val="minor"/>
      </rPr>
      <t>Contrato Suspendido:</t>
    </r>
    <r>
      <rPr>
        <sz val="12"/>
        <color theme="1"/>
        <rFont val="Calibri"/>
        <family val="2"/>
        <scheme val="minor"/>
      </rPr>
      <t xml:space="preserve"> Aun no se puede determinar el valor del saldo a liberar, hasta tanto el contrato no se liquide.</t>
    </r>
  </si>
  <si>
    <t>Contrato liquidado, es procedente liberar $430.631, por no uso del cdr 5</t>
  </si>
  <si>
    <t>pendiente registro de tercerod</t>
  </si>
  <si>
    <r>
      <t xml:space="preserve">Contrato liquidado y pagado: </t>
    </r>
    <r>
      <rPr>
        <sz val="12"/>
        <color theme="1"/>
        <rFont val="Calibri"/>
        <family val="2"/>
        <scheme val="minor"/>
      </rPr>
      <t>Se debe liberar el valor de $1´116.481 del CDR 15 con fuente SGP Buenos Aires</t>
    </r>
  </si>
  <si>
    <t>115-2015</t>
  </si>
  <si>
    <t>037-2016</t>
  </si>
  <si>
    <t>101-2010</t>
  </si>
  <si>
    <t>123-2017</t>
  </si>
  <si>
    <t>124-2017</t>
  </si>
  <si>
    <t>127-2017</t>
  </si>
  <si>
    <t>128-2017</t>
  </si>
  <si>
    <t>129-2017</t>
  </si>
  <si>
    <t>131-2017</t>
  </si>
  <si>
    <t>145-2017</t>
  </si>
  <si>
    <t>152-2017</t>
  </si>
  <si>
    <t>183-2017</t>
  </si>
  <si>
    <t>189-2017</t>
  </si>
  <si>
    <t>190-2017</t>
  </si>
  <si>
    <t>204-2017</t>
  </si>
  <si>
    <t>205-2017</t>
  </si>
  <si>
    <t>206-2017</t>
  </si>
  <si>
    <t>225-2017</t>
  </si>
  <si>
    <t>236-2017</t>
  </si>
  <si>
    <t>249-2017</t>
  </si>
  <si>
    <t>257-2017</t>
  </si>
  <si>
    <t>258-2017</t>
  </si>
  <si>
    <t>318-2017</t>
  </si>
  <si>
    <t>322-2017</t>
  </si>
  <si>
    <t>334-2017</t>
  </si>
  <si>
    <t>335-2017</t>
  </si>
  <si>
    <t>344-2017</t>
  </si>
  <si>
    <t>346-2017</t>
  </si>
  <si>
    <t>347-2017</t>
  </si>
  <si>
    <t>Sotará SGP</t>
  </si>
  <si>
    <t>Jambaló SGP</t>
  </si>
  <si>
    <t>Guachené -SGP</t>
  </si>
  <si>
    <t>Guapi-SGP</t>
  </si>
  <si>
    <t>Patía -SGP</t>
  </si>
  <si>
    <t>PAEZ -SGP</t>
  </si>
  <si>
    <t>Argelia -SGP</t>
  </si>
  <si>
    <t>Balboa-SGP</t>
  </si>
  <si>
    <t>ARGELIA-SGP</t>
  </si>
  <si>
    <r>
      <rPr>
        <b/>
        <sz val="12"/>
        <color theme="1"/>
        <rFont val="Calibri"/>
        <family val="2"/>
        <scheme val="minor"/>
      </rPr>
      <t>Contrato en ejecución:</t>
    </r>
    <r>
      <rPr>
        <sz val="12"/>
        <color theme="1"/>
        <rFont val="Calibri"/>
        <family val="2"/>
        <scheme val="minor"/>
      </rPr>
      <t xml:space="preserve"> Falta por amortizar el valor de $2´349.073 por anticipo. Del CDR 33, 34, 35 y 194 hay saldos disponibles para utilizar para los pagos finales, liquidado según manzano en marzo de 2018 con saldos a liberar</t>
    </r>
  </si>
  <si>
    <t>el valor del contrato coincide pero se encuentra diferencias en los pagos, en el Fia se registra un pago por valor de $ 21891523 y en la Empresa un valor de $ 21059178 generando diferencia de $832.345</t>
  </si>
  <si>
    <t>El valor del contrato coincide pero en la Empresa no se registran los siguientes pagos: municipio de Balboa $ 1692000 y del Municipio de Bolivar $ 5728000</t>
  </si>
  <si>
    <r>
      <rPr>
        <b/>
        <sz val="12"/>
        <color theme="1"/>
        <rFont val="Calibri"/>
        <family val="2"/>
        <scheme val="minor"/>
      </rPr>
      <t>Contrato suspendido:</t>
    </r>
    <r>
      <rPr>
        <sz val="12"/>
        <color theme="1"/>
        <rFont val="Calibri"/>
        <family val="2"/>
        <scheme val="minor"/>
      </rPr>
      <t xml:space="preserve"> Hasta el momento se ha hecho solo un pago del 40% del anticipo, por lo tanto esta pendiente por amortizar el valor de $8´988.000 cuando se realice la liquidación del contrato. Del CDR n° 66 se puede liberar $394 de fuente departamento y $590 de fuente nación.</t>
    </r>
  </si>
  <si>
    <r>
      <rPr>
        <b/>
        <sz val="12"/>
        <rFont val="Calibri"/>
        <family val="2"/>
        <scheme val="minor"/>
      </rPr>
      <t>Contrato terminado sin liquidar:</t>
    </r>
    <r>
      <rPr>
        <sz val="12"/>
        <rFont val="Calibri"/>
        <family val="2"/>
        <scheme val="minor"/>
      </rPr>
      <t xml:space="preserve"> Según ultimo documento en el tomo n° 3 el contrato esta terminado sin liquidar. Falta por amortizar del anticipo el valor de $856.317</t>
    </r>
  </si>
  <si>
    <r>
      <rPr>
        <b/>
        <sz val="12"/>
        <color theme="1"/>
        <rFont val="Calibri"/>
        <family val="2"/>
        <scheme val="minor"/>
      </rPr>
      <t>Contrato suspendido:</t>
    </r>
    <r>
      <rPr>
        <sz val="12"/>
        <color theme="1"/>
        <rFont val="Calibri"/>
        <family val="2"/>
        <scheme val="minor"/>
      </rPr>
      <t xml:space="preserve"> se realizo acta de suspensión n° 9. PARA REALIZAR LA CONCILIACIÓN CON CONSORCIO FIA GUIARSE CON EL PLAN DE PAGOS, la información en las dos ordenes de pago correspondiente a las facturas n° 078 no esta completa.</t>
    </r>
  </si>
  <si>
    <t>El valor del contrato presenta diferencias en la Empresa se registra por $18250118 y en el Fia POR $ 19857878, Tambien se encuentra diferencia en los pagos.</t>
  </si>
  <si>
    <t>Se expidioregistro de tercero equivocado.- revisar para poder encontrar diferencias</t>
  </si>
  <si>
    <t>el valor del contrato coincide pero en la empresa el contrato ya se encuentra con saldo cero y en el Fia no, pago equivalente al contrato de fecha 30 dic 13</t>
  </si>
  <si>
    <t>En la Empresa se registra el valor de contrato por $454954988 y se tiene un total de pagos por valor de $453948966 y en el Consorcio el valor del contrato esta en $45317691 y en pagos $ 453170909</t>
  </si>
  <si>
    <t>006-2011</t>
  </si>
  <si>
    <t>el valor del contrato coincide pero en los pagos hay una diferencia de $ 69,404 pesos ya que en la empresa se registra que se ha pagado el valor completo del contrato</t>
  </si>
  <si>
    <t>Se encuentra diferencia en pagos relacionados a que la Empresa no registra los siguientes pagos: $ 5385038 valor pagado según acta de recibo parcial el dia 30/08/2012 , $1460737 y $14674013 pagados según acta de recibo No 9y final del 20/01/15</t>
  </si>
  <si>
    <t>Valor del contrato coincide, pero se presentan diferencias respecto a los pagos, en la contabilidad se hizo registro del contrato 80 y 81 en el mismo registro,  para una totalidad de pagos de $68716980 pero en el Fia por valor de $134293138. la Empresa no registra los siguientes valores: del contrato No 80: $23373427  y $14269780 cancelado el dia 30/05/13 Acta N° 2 del 15/04/2013 - Factura N° 100 - Orden de pago n° 79 del 17/05/2013 y del contrato 81: $18848144 pagado el dia 09/05/12 segun Acta de inicio del 12/04/2012 - Cuenta de cobro del anticipo - Orden de pago del 24/04/2012, $15628881 pagado el dia 12/12/12 segun Acta N° 01 del 17/10/2012 - Factura de venta N° 091 - Orden de pago n° 28 del 14/11/2012 y $9816113 de fecha 12/02/14 segun Acta N° 02 del 29/06/2013 - Factura de venta N° 109 - Orden de pago n° 153 del 29/01/2014</t>
  </si>
  <si>
    <r>
      <rPr>
        <b/>
        <sz val="12"/>
        <color theme="1"/>
        <rFont val="Calibri"/>
        <family val="2"/>
        <scheme val="minor"/>
      </rPr>
      <t xml:space="preserve">Contrato terminado sin liquidar N 80: </t>
    </r>
    <r>
      <rPr>
        <sz val="12"/>
        <color theme="1"/>
        <rFont val="Calibri"/>
        <family val="2"/>
        <scheme val="minor"/>
      </rPr>
      <t>En el acta n° 3 y final esta por un valor de $9´000.000, valor de anticipo por amortizar por el valor de $2´401.107,20, valor a pagar al contratista $6´598.892,80. LIQUIDADO EN MARZO SIN SALDOS</t>
    </r>
  </si>
  <si>
    <r>
      <rPr>
        <b/>
        <sz val="12"/>
        <color theme="1"/>
        <rFont val="Calibri"/>
        <family val="2"/>
        <scheme val="minor"/>
      </rPr>
      <t xml:space="preserve">ContratoNo 81 Suspendido: </t>
    </r>
    <r>
      <rPr>
        <sz val="12"/>
        <color theme="1"/>
        <rFont val="Calibri"/>
        <family val="2"/>
        <scheme val="minor"/>
      </rPr>
      <t>Falta por amortizar el valor de $1´884.814,40</t>
    </r>
  </si>
  <si>
    <t>el valor del contrato coincide pero en el consorcio se registra un valor  de  $26,427,337,12 que proviene de pago fecha 11/08/14 segun Acta N° 01 del 29/06/2013 - Factura de venta N° 001 - Orden de pago n° 129 del 01/11/2013 por valor de  $44,045,561,86 restandole la amortizacion $17,618,224,74 y asi da el valor de  $ 26,427,337,12 pero en la empresa solo se registra un valor por $ 21,746,827,91</t>
  </si>
  <si>
    <t>el valor del contrato coinciden pero en la Empresa no se registra un valor de $ 48624299 según Acta N° 1 del 06/05/2014 - Factura de venta n° 001 - Orden de pago n° 199 del 29/07/2014</t>
  </si>
  <si>
    <t>El valor del contrato coincide pero se presenta diferencias en los pagos realizados por la Empresa, se registra un valor de $585237012 y en el Consorcio FIA por valor de$1060062739</t>
  </si>
  <si>
    <t>el valor del contrato es el mismo, pero para la empresa ya esta en saldo cero y para el consorcio se registran pagos totales por  valor de $ 400,879,867</t>
  </si>
  <si>
    <t>el valor del contrato es el mismo pero se presenta diferencia de pagos por que la Empresa solo registra un valor de total de $18486486 y el Consorcio Fia un total de $44971656, en la Empresa no se reporta el registro en los siguiente valores; $3529985, $2537029,$1823296,$457518,$528145, pagados segun Acta N° 1 del Contrato N° 77-2011, Acta N° 2 del Contrato N° 78-2011, Acta N° 3  del Contrato N° 79-2011, Acta N° 4 del Contrato N° 80-2011, Acta N° 5 del Contrato N° 81-2011, Acta N° 6 del Contrato N° 82-2011, Acta N° 7 del Contrato N° 83-2011, Acta N° 8 del Contrato N° 84-2011 y Acta N° 9 del contrato N° 85-2011 - Factura de venta N° 09 - Ordenes de pago N° 35, 34, 38, 42, 41, 36, 37, 39 y 40 y $4096875,$4290003,$1244546,$635581,$601688,$1302025,$1938772 pagados segun Acta N° 10 del contrato n° 77-2011, Acta N° 11 del contrato n° 79-2011, Acta N° 12 del contrato n° 80-2011, Acta N° 13 del contrato 81-2011, Acta N° 14 del contrato n° 82-2011, Acta N° 15 del contrato n° 83-2011 y Acta N° 16 del contrato n° 84-2011 - Factura de venta N° 11 .</t>
  </si>
  <si>
    <t>el valor del contrato es el mismo pero en la empresa no se ha registrado un pago por valor de $ 9,121,795 que en el consrocio de pago el dia 04/04/2018 según Acta N° 5 y final</t>
  </si>
  <si>
    <t>el valor del contrato coincide, pero la empresa solo registra un pago por valor de $ 25,630,513 y el consorcio un tatal de $ 71,937,361, la empresa no reporta registrar los siguientes pagos $14098782 de fecha 16/10/2013 según Acta parcial N° 1 del 30/04/2013 - Factura de venta N° 1 - Orden de pago n° 103 del 26/09/2012, $18329216 de fecha 11/12/14 segun Acta parcial N° 2 del 14/10/2014 - Factura de venta N° 2 - Orden de pago n° 247 del 01/12/2014 y un pago de $13914850 de fecha 16/12/14 segun Acta parcial N° 3 del 24/11/2014 - Factura de venta N° 3 - Orden de pago n° 257 del 04/12/2014</t>
  </si>
  <si>
    <t>el valor del contrato coincide pero en la empresa no se registra un pago de fecha 20/11/2014 por valor de $114,43,648 que el consorcio si registra según Acta N° 3 - Factura de venta N° 2 - Orden de pago n° 228 del 07/11/2014 y la empresa reporta dos pagos por valor de $170625444 del 30/04/14 y $17843918 del 30/12/15 que no se relacionan con los pagos registrados en el Consorcio Fia</t>
  </si>
  <si>
    <t>El valor del contrato coincide pero se presenta diferencia en los pagos, la Empresa registra un total de pagos por valor de $3337642411 y en el Consorcio un valor de $3547038252</t>
  </si>
  <si>
    <t>El valor del contrato coincide pero se presenta diferencia en los pagos, la Empresa registra un total de pagos por valor de $208309836 y en el Consorcio un valor de $241343772</t>
  </si>
  <si>
    <t>el valor del contrato coincide pero la empresa no registra un pago de $106,943,202 que el consorcio paga el dia 16/12/14 según Acta de recibo parcial de obra N° 1 - Factura de venta N° 141  y un pago de fecha 05/09/17 registrado por el consorcio por valor de $ 8,229,476 segun Acta de pago N° 2 y final de obra por el valor de $71´514.797 (Acta cancelada por los CDRs 275, 249 y 7)y en la empresa se reporta un pago por valor de  $ 8,318,808 del municipio de Toribio fecha 16/08/17 que no se relaciona en los pagos del Consorcio</t>
  </si>
  <si>
    <t>CONTRATO SUSPENDIDO, NO  SE PUEDE LIBERAR RECURSOS, EL PAGO POR $3.169.083, QUE SE REALIZO POR EL CDR 250, EN REALIDAD DEBIO REALIZARSE POR EL CDR 276.  EL PAGO POR $8.023.252,8, NO APARECE EN EL FIA.</t>
  </si>
  <si>
    <r>
      <rPr>
        <b/>
        <sz val="12"/>
        <color theme="1"/>
        <rFont val="Calibri"/>
        <family val="2"/>
        <scheme val="minor"/>
      </rPr>
      <t>Contrato terminado sin liquidar:</t>
    </r>
    <r>
      <rPr>
        <sz val="12"/>
        <color theme="1"/>
        <rFont val="Calibri"/>
        <family val="2"/>
        <scheme val="minor"/>
      </rPr>
      <t xml:space="preserve"> SE REQUIERE LA LIQUIDACIÒN, ADEMÀS DEL CONTRATO DE OBRA PARA DETERMINAR SALDOS A LIBERAR DEL C.D.R.</t>
    </r>
  </si>
  <si>
    <t>contrato con diferencias</t>
  </si>
  <si>
    <t>el valor del contrato coincide pero se presentan diferencia en los pagos, La Empresa registra un pago total por valor de $163985815 y en el Consorcio un total de $133194625</t>
  </si>
  <si>
    <t>Se presenta diferencias en el valor del contrato, ya que la  empresa registra un de valor $ 3,671,811,842,65 y  el consorcio un valor de $ 3,708,336,908. referente a los pagos, coinciden</t>
  </si>
  <si>
    <t>el valor del contrato coincide pero en los pagos se encuentra una diferencia de $1237677101 ya que la Empresa registra un valor todal de $3831846026 y el Consorcio un valor de $5069523127</t>
  </si>
  <si>
    <t>Contrato liquidado y pagado: El saldo por no uso de CDR ya ha sido liberado.</t>
  </si>
  <si>
    <t>El valor de contrato registrado por la empresa es diferente al del consorcio registrado por valor de $4722245337,y en la Empresa se registra por valor de $354508261 hasta el momento no se registran pagos</t>
  </si>
  <si>
    <t>Se presenta diferencia en el valor del contrato ya que el valor registrado por la empresa es $ 28,926,142 pero en el consrocio se registro por valor de $ 38,910,599 diferencia de $ 9,984,447  cdr 2647 de fecha 05/05/17 según Acta de reinicio N° 1 del 5 de julio del año 2017. aun no se registran pagos</t>
  </si>
  <si>
    <t>Se presenta diferencia en el valor del contrato ya que el valor registrado en la empresa es  de $42285977 y  el que registra el consorcio esta por valor de $41,621,977 y se encuentra diferencia entre los pagos realizados ya que la Empresa realiza un pago total de $50322776 y los siguientes pagos no se encuentran relacionados con los que ha realizado el consorcio: $13,694,933 de fecha 8/10/14 y $12,217,953 de fecha 30/12/14 y en el Consorcio un valor de $12,325,440 de fecha 22/10/14 segun Acta parcial N° 1 - Factura de venta N° 174 - Orden de pago N° 215</t>
  </si>
  <si>
    <t>El valor del contrato y los pagos realizados por la Empresa y el consorcio cocinciden nota: los valores que aparecen en el registro de terceros se les debe restar el valor de la amortizacion y quedan iguales a los pagos totales que el Consorcio a registrado</t>
  </si>
  <si>
    <t>El valor de contrato y los pagos realizados por la Empresa y el Consorcio coinciden, generando saldos iguales-NOTA: al pago por valor de $84399781 que se observa en el registro de terceros de fecha 01/06/15 registrado por la empresa se le debe restar el valor de la amortizacion que es $8,439,978  y da el total de $ 75,959,803 que es el valor registrado por el Consorcio</t>
  </si>
  <si>
    <t>El valor del contrato y los pagos coinciden NOTA: a los valores que se presentan en el registro de terceros se les debe restar las amortizaciones correspondientes y de esa manera los saldos en pagos coinciden</t>
  </si>
  <si>
    <t>se presenta diferencias en el valor de contrato registrado  ya que en  el consorcio se registra por valor de $338,516,954 y en  la empresa esta por valor de $39551582 , el Consorcio no registra el valor de $56,965,058 de fecha 30/05/17 según acta parcial No 02, referente a los pagos, si coinciden</t>
  </si>
  <si>
    <t>se presenta diferencia en el valor de contatos ya que la empresa registra un  valor de 457,816,392 y el consorcio por 686,270,210 , ademas se encuentra diferencia en pagos porque la empresa no registra un pago de $ 70,661,966 realizado el 04 de mayo de 2017 segun Acta parcial N° 1 - Factura de venta N° 3831 - Orden de pago N° 14.</t>
  </si>
  <si>
    <t>Se encuentra diferencias en el valor del contrato ya que  el consrocio registra un de valor $60,473,700 y la empresa un valor de $ 87191440 diferencia causada por otro si de fecha 30 nov 17 de valor $26717740.</t>
  </si>
  <si>
    <t xml:space="preserve">Se encuentra diferencia en el valor del contrato ya que el consorcio registra un valor de diferencia de $32,490, 519 y en la Empresa se regisra $27,000,000 diferencia de $5,459,735 por concepto de adicion cdr 174 fuente nacion,los pagos si estan por el mismo valor </t>
  </si>
  <si>
    <t>el valor de contrato y pagos registrados por l a empresa coinciden con lo registrado por el Consorcio, generando saldos iguales, NOTA. A el valor $562,162,216 que se observa en el registro de terceros se le debe restar la amortizacion que tiene un valor de $281,081,108, para que coincidan los saldos.</t>
  </si>
  <si>
    <t>Se encuentra diferencias en el valor del contrato y en el valor de los pagos registrados por la Empresa y el Consorcio</t>
  </si>
  <si>
    <t>Contrato Suspendido: Aun no se puede determinar el valor del saldo a liberar, hasta tanto el contrato no se liquide.</t>
  </si>
  <si>
    <r>
      <rPr>
        <b/>
        <sz val="12"/>
        <rFont val="Calibri"/>
        <family val="2"/>
        <scheme val="minor"/>
      </rPr>
      <t>Contrato Suspendido</t>
    </r>
    <r>
      <rPr>
        <sz val="12"/>
        <rFont val="Calibri"/>
        <family val="2"/>
        <scheme val="minor"/>
      </rPr>
      <t>: Aun no se puede liberar dinero de los CDRs hasta que el contrato no se liquide</t>
    </r>
  </si>
  <si>
    <t>El valor del contrato coincide pero se encuentra diferencia en los pagos realizados por la Empresa y el Consorcio ya que la Empresa registra un valor total de $ 2,269,236,612 y el Consorci un valor de $2,561,879,171</t>
  </si>
  <si>
    <t>el valor registrado por la empresa esta por $150,846,850 en el consorcio por $216,610,331 haria falta una adicion no registrada por la empresa de valor$61,763,481, referente a los pagos son iguales, NOTA: se les debe restar a los pagos el valor  de la amortizacion</t>
  </si>
  <si>
    <t>Se encuentra diferencias en el valor de contrato y en los pagos registrados por la Empresa y el Consorcio, la E mpresa registra un valor de pagos total de valor:$36,257,022 y el Consorcio un valor de $31,917,693</t>
  </si>
  <si>
    <t>Se encuentra diferencia en los pagos realizados por la Empresa y el Consorcio. La Empresa registra un valor total de pagos $2,587,914,267 y el concorcio un valor de $2,290,256,098</t>
  </si>
  <si>
    <t>Se encuentra diferencia en los pagos realizados por la Empresa y el Consorcio. La Empresa registra un valor total de pagos $1,185,328,3325 y el concorcio un valor de $1,051,348,757</t>
  </si>
  <si>
    <t>Contrato liquidado y pagado: Hay saldos para liberar de cada uno de los 18 CDRs del contrato ver la columna AM</t>
  </si>
  <si>
    <t>El valor del contrato y los pagos realizados pro la empresa y el consorcio coinciden, generando saldos iguales</t>
  </si>
  <si>
    <t>Contrato liquidado y pagado: Se debe liberar el valor de $682.956 del CDR 16 con fuente SGP Buenos Aires</t>
  </si>
  <si>
    <t>Se encuentra diferencia en los pagos debiado a que la empresa egistra que todo el valor del contrato ya fue cancelado, pero en el Consorcio Fia no se registra todo el valor y hay un saldo por valor de $1,271,983,926</t>
  </si>
  <si>
    <t>005-2011</t>
  </si>
  <si>
    <t>AÑO 2010</t>
  </si>
  <si>
    <t>AÑO 2011</t>
  </si>
  <si>
    <t>AÑO 2012</t>
  </si>
  <si>
    <t>AÑO 2013</t>
  </si>
  <si>
    <t>AÑO 2014</t>
  </si>
  <si>
    <t>AÑO 2015</t>
  </si>
  <si>
    <t>AÑO 2016</t>
  </si>
  <si>
    <t>AÑO 2017</t>
  </si>
  <si>
    <t>ESTADISTICAS CONTRATOS 2010-2017</t>
  </si>
  <si>
    <t>CSD</t>
  </si>
  <si>
    <t>CCD</t>
  </si>
  <si>
    <t>TC</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</si>
</sst>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 #,##0_);\(&quot;$&quot;\ #,##0\)"/>
    <numFmt numFmtId="6" formatCode="&quot;$&quot;\ #,##0_);[Red]\(&quot;$&quot;\ #,##0\)"/>
    <numFmt numFmtId="8" formatCode="&quot;$&quot;\ #,##0.00_);[Red]\(&quot;$&quot;\ #,##0.00\)"/>
    <numFmt numFmtId="42" formatCode="_(&quot;$&quot;\ * #,##0_);_(&quot;$&quot;\ * \(#,##0\);_(&quot;$&quot;\ * &quot;-&quot;_);_(@_)"/>
    <numFmt numFmtId="41" formatCode="_(* #,##0_);_(* \(#,##0\);_(* &quot;-&quot;_);_(@_)"/>
    <numFmt numFmtId="44" formatCode="_(&quot;$&quot;\ * #,##0.00_);_(&quot;$&quot;\ * \(#,##0.00\);_(&quot;$&quot;\ * &quot;-&quot;??_);_(@_)"/>
    <numFmt numFmtId="164" formatCode="_-* #,##0_-;\-* #,##0_-;_-* &quot;-&quot;_-;_-@_-"/>
    <numFmt numFmtId="165" formatCode="&quot;$&quot;#,##0.00;[Red]\-&quot;$&quot;#,##0.00"/>
    <numFmt numFmtId="166" formatCode="&quot;$&quot;#,##0;\-&quot;$&quot;#,##0"/>
    <numFmt numFmtId="167" formatCode="0_ ;\-0\ "/>
    <numFmt numFmtId="168" formatCode="dd/mm/yyyy;@"/>
    <numFmt numFmtId="169" formatCode="#,##0.00;[Red]#,##0.00"/>
    <numFmt numFmtId="170" formatCode="_ &quot;$&quot;\ * #,##0.00_ ;_ &quot;$&quot;\ * \-#,##0.00_ ;_ &quot;$&quot;\ * &quot;-&quot;??_ ;_ @_ "/>
    <numFmt numFmtId="171" formatCode="&quot;$&quot;#,##0;[Red]\-&quot;$&quot;#,##0"/>
  </numFmts>
  <fonts count="26" x14ac:knownFonts="1">
    <font>
      <sz val="11"/>
      <color theme="1"/>
      <name val="Calibri"/>
      <family val="2"/>
      <scheme val="minor"/>
    </font>
    <font>
      <sz val="11"/>
      <color theme="1"/>
      <name val="Calibri"/>
      <family val="2"/>
      <scheme val="minor"/>
    </font>
    <font>
      <sz val="12"/>
      <color theme="1"/>
      <name val="Calibri"/>
      <family val="2"/>
      <scheme val="minor"/>
    </font>
    <font>
      <u/>
      <sz val="11"/>
      <color theme="10"/>
      <name val="Calibri"/>
      <family val="2"/>
      <scheme val="minor"/>
    </font>
    <font>
      <u/>
      <sz val="11"/>
      <color theme="1" tint="4.9989318521683403E-2"/>
      <name val="Calibri"/>
      <family val="2"/>
      <scheme val="minor"/>
    </font>
    <font>
      <u/>
      <sz val="12"/>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sz val="12"/>
      <name val="Calibri"/>
      <family val="2"/>
      <scheme val="minor"/>
    </font>
    <font>
      <sz val="12"/>
      <color theme="1" tint="4.9989318521683403E-2"/>
      <name val="Calibri"/>
      <family val="2"/>
      <scheme val="minor"/>
    </font>
    <font>
      <b/>
      <sz val="12"/>
      <name val="Calibri"/>
      <family val="2"/>
      <scheme val="minor"/>
    </font>
    <font>
      <b/>
      <u/>
      <sz val="11"/>
      <color theme="3" tint="0.39997558519241921"/>
      <name val="Calibri"/>
      <family val="2"/>
      <scheme val="minor"/>
    </font>
    <font>
      <b/>
      <u/>
      <sz val="12"/>
      <color theme="3" tint="0.39997558519241921"/>
      <name val="Calibri"/>
      <family val="2"/>
      <scheme val="minor"/>
    </font>
    <font>
      <b/>
      <u/>
      <sz val="12"/>
      <name val="Calibri"/>
      <family val="2"/>
      <scheme val="minor"/>
    </font>
    <font>
      <u/>
      <sz val="12"/>
      <color theme="10"/>
      <name val="Calibri"/>
      <family val="2"/>
      <scheme val="minor"/>
    </font>
    <font>
      <u/>
      <sz val="12"/>
      <color theme="3" tint="-0.249977111117893"/>
      <name val="Calibri"/>
      <family val="2"/>
      <scheme val="minor"/>
    </font>
    <font>
      <sz val="12"/>
      <color rgb="FFFF0000"/>
      <name val="Calibri"/>
      <family val="2"/>
      <scheme val="minor"/>
    </font>
    <font>
      <u/>
      <sz val="12"/>
      <color theme="1" tint="4.9989318521683403E-2"/>
      <name val="Calibri"/>
      <family val="2"/>
      <scheme val="minor"/>
    </font>
    <font>
      <i/>
      <sz val="12"/>
      <color theme="1"/>
      <name val="Calibri"/>
      <family val="2"/>
      <scheme val="minor"/>
    </font>
    <font>
      <b/>
      <sz val="9"/>
      <color indexed="81"/>
      <name val="Tahoma"/>
      <family val="2"/>
    </font>
    <font>
      <sz val="9"/>
      <color indexed="81"/>
      <name val="Tahoma"/>
      <family val="2"/>
    </font>
    <font>
      <sz val="22"/>
      <color rgb="FFFF0000"/>
      <name val="Calibri"/>
      <family val="2"/>
      <scheme val="minor"/>
    </font>
    <font>
      <sz val="10"/>
      <name val="Arial"/>
      <family val="2"/>
    </font>
    <font>
      <b/>
      <sz val="11"/>
      <name val="Calibri"/>
      <family val="2"/>
      <scheme val="minor"/>
    </font>
    <font>
      <sz val="11"/>
      <color theme="0" tint="-4.9989318521683403E-2"/>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rgb="FF00B0F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00B05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8" tint="0.39997558519241921"/>
        <bgColor indexed="64"/>
      </patternFill>
    </fill>
    <fill>
      <patternFill patternType="solid">
        <fgColor theme="9" tint="-0.49998474074526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6">
    <xf numFmtId="0" fontId="0" fillId="0" borderId="0"/>
    <xf numFmtId="44" fontId="1" fillId="0" borderId="0" applyFont="0" applyFill="0" applyBorder="0" applyAlignment="0" applyProtection="0"/>
    <xf numFmtId="0" fontId="3" fillId="0" borderId="0" applyNumberForma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170" fontId="23" fillId="0" borderId="0" applyFont="0" applyFill="0" applyBorder="0" applyAlignment="0" applyProtection="0"/>
  </cellStyleXfs>
  <cellXfs count="104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center" vertical="center"/>
    </xf>
    <xf numFmtId="165" fontId="2" fillId="0" borderId="1" xfId="0" applyNumberFormat="1" applyFont="1" applyFill="1" applyBorder="1" applyAlignment="1">
      <alignment horizontal="center" vertical="center" wrapText="1"/>
    </xf>
    <xf numFmtId="165" fontId="4" fillId="0" borderId="1" xfId="2" applyNumberFormat="1" applyFont="1" applyFill="1" applyBorder="1" applyAlignment="1">
      <alignment horizontal="center" vertical="center" wrapText="1"/>
    </xf>
    <xf numFmtId="165" fontId="5" fillId="0" borderId="1" xfId="2"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0" xfId="0" applyAlignment="1">
      <alignment vertical="center"/>
    </xf>
    <xf numFmtId="0" fontId="6" fillId="0" borderId="1" xfId="0" applyFont="1" applyBorder="1" applyAlignment="1">
      <alignment horizontal="center" vertical="center" wrapText="1"/>
    </xf>
    <xf numFmtId="44" fontId="0" fillId="0" borderId="1" xfId="1" applyFont="1" applyBorder="1" applyAlignment="1">
      <alignment horizontal="center" vertical="center" wrapText="1"/>
    </xf>
    <xf numFmtId="0" fontId="0" fillId="0" borderId="1" xfId="0" applyBorder="1" applyAlignment="1">
      <alignment horizontal="center" vertical="center" wrapText="1"/>
    </xf>
    <xf numFmtId="44" fontId="0" fillId="0" borderId="1" xfId="1" applyFont="1" applyBorder="1" applyAlignment="1">
      <alignment horizontal="right" vertical="center" wrapText="1"/>
    </xf>
    <xf numFmtId="44" fontId="0" fillId="2" borderId="1" xfId="1" applyFont="1" applyFill="1" applyBorder="1" applyAlignment="1">
      <alignment horizontal="center" vertical="center" wrapText="1"/>
    </xf>
    <xf numFmtId="165" fontId="0" fillId="0" borderId="1" xfId="0" applyNumberFormat="1" applyBorder="1" applyAlignment="1">
      <alignment horizontal="center" vertical="center" wrapText="1"/>
    </xf>
    <xf numFmtId="165" fontId="0" fillId="3" borderId="1" xfId="0" applyNumberFormat="1" applyFill="1" applyBorder="1" applyAlignment="1">
      <alignment horizontal="center" vertical="center" wrapText="1"/>
    </xf>
    <xf numFmtId="0" fontId="0" fillId="0" borderId="1" xfId="0" applyBorder="1" applyAlignment="1">
      <alignment vertical="center" wrapText="1"/>
    </xf>
    <xf numFmtId="0" fontId="0" fillId="0" borderId="1" xfId="0" applyFont="1" applyBorder="1" applyAlignment="1">
      <alignment horizontal="center" vertical="center" wrapText="1"/>
    </xf>
    <xf numFmtId="165" fontId="9" fillId="0" borderId="1" xfId="0" applyNumberFormat="1" applyFont="1" applyFill="1" applyBorder="1" applyAlignment="1">
      <alignment horizontal="center" vertical="center" wrapText="1"/>
    </xf>
    <xf numFmtId="0" fontId="0" fillId="0" borderId="6" xfId="0" applyBorder="1"/>
    <xf numFmtId="167" fontId="2" fillId="0" borderId="1" xfId="0" applyNumberFormat="1" applyFont="1" applyFill="1" applyBorder="1" applyAlignment="1">
      <alignment horizontal="left" vertical="center" wrapText="1"/>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165" fontId="2" fillId="0" borderId="1" xfId="0" applyNumberFormat="1" applyFont="1" applyFill="1" applyBorder="1" applyAlignment="1">
      <alignment horizontal="center" vertical="center" wrapText="1"/>
    </xf>
    <xf numFmtId="0" fontId="0" fillId="0" borderId="0" xfId="0" applyAlignment="1">
      <alignment vertical="center"/>
    </xf>
    <xf numFmtId="167" fontId="2" fillId="0" borderId="1" xfId="0" applyNumberFormat="1" applyFont="1" applyFill="1" applyBorder="1" applyAlignment="1">
      <alignment horizontal="left" vertical="center" wrapText="1"/>
    </xf>
    <xf numFmtId="167" fontId="2" fillId="0" borderId="1" xfId="0"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xf>
    <xf numFmtId="167" fontId="2" fillId="0" borderId="1" xfId="0" applyNumberFormat="1" applyFont="1" applyFill="1" applyBorder="1" applyAlignment="1">
      <alignment horizontal="left" vertical="center" wrapText="1"/>
    </xf>
    <xf numFmtId="165" fontId="9" fillId="4" borderId="1" xfId="0" applyNumberFormat="1" applyFont="1" applyFill="1" applyBorder="1" applyAlignment="1">
      <alignment horizontal="center" vertical="center" wrapText="1"/>
    </xf>
    <xf numFmtId="167" fontId="2" fillId="0" borderId="1" xfId="0" applyNumberFormat="1" applyFont="1" applyFill="1" applyBorder="1" applyAlignment="1">
      <alignment horizontal="left" vertical="center"/>
    </xf>
    <xf numFmtId="165" fontId="2" fillId="0" borderId="1" xfId="0" applyNumberFormat="1" applyFont="1" applyBorder="1" applyAlignment="1">
      <alignment horizontal="center" vertical="center" wrapText="1"/>
    </xf>
    <xf numFmtId="5" fontId="2" fillId="0" borderId="2" xfId="0" applyNumberFormat="1" applyFont="1" applyFill="1" applyBorder="1" applyAlignment="1">
      <alignment horizontal="center" vertical="center" wrapText="1"/>
    </xf>
    <xf numFmtId="167" fontId="3" fillId="0" borderId="4" xfId="2" applyNumberFormat="1" applyFill="1" applyBorder="1" applyAlignment="1">
      <alignment horizontal="center" vertical="center" wrapText="1"/>
    </xf>
    <xf numFmtId="8" fontId="0" fillId="0" borderId="1" xfId="0" applyNumberFormat="1" applyBorder="1" applyAlignment="1">
      <alignment horizontal="center" vertical="center" wrapText="1"/>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167" fontId="2" fillId="0" borderId="1" xfId="0"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165" fontId="0" fillId="0" borderId="1" xfId="0" applyNumberFormat="1" applyBorder="1" applyAlignment="1">
      <alignment vertical="center" wrapText="1"/>
    </xf>
    <xf numFmtId="0" fontId="12" fillId="0" borderId="2" xfId="2" applyFont="1" applyFill="1" applyBorder="1" applyAlignment="1">
      <alignment vertical="center"/>
    </xf>
    <xf numFmtId="167" fontId="12" fillId="0" borderId="1" xfId="2" applyNumberFormat="1" applyFont="1" applyFill="1" applyBorder="1" applyAlignment="1">
      <alignment vertical="center" wrapText="1"/>
    </xf>
    <xf numFmtId="167" fontId="1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5" fontId="0" fillId="0" borderId="1" xfId="0" applyNumberFormat="1" applyBorder="1" applyAlignment="1">
      <alignment horizontal="left" vertical="center"/>
    </xf>
    <xf numFmtId="165" fontId="0" fillId="0" borderId="1" xfId="0" applyNumberFormat="1" applyBorder="1" applyAlignment="1">
      <alignment horizontal="center" vertical="center" wrapText="1"/>
    </xf>
    <xf numFmtId="167" fontId="13" fillId="0" borderId="1"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7" fontId="13" fillId="0" borderId="1" xfId="2"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7" fontId="1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7" fontId="13" fillId="0" borderId="1" xfId="0" applyNumberFormat="1" applyFont="1" applyFill="1" applyBorder="1" applyAlignment="1">
      <alignment horizontal="center" vertical="center" wrapText="1"/>
    </xf>
    <xf numFmtId="167" fontId="13" fillId="0" borderId="2" xfId="2"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7" fontId="2" fillId="0" borderId="1" xfId="0" applyNumberFormat="1" applyFont="1" applyFill="1" applyBorder="1" applyAlignment="1">
      <alignment horizontal="left" vertical="center" wrapText="1"/>
    </xf>
    <xf numFmtId="165" fontId="14" fillId="0" borderId="1" xfId="2" applyNumberFormat="1" applyFont="1" applyFill="1" applyBorder="1" applyAlignment="1">
      <alignment horizontal="center" vertical="center" wrapText="1"/>
    </xf>
    <xf numFmtId="165" fontId="9" fillId="0" borderId="1" xfId="2"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167" fontId="9"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xf>
    <xf numFmtId="49" fontId="2" fillId="0" borderId="1" xfId="0" applyNumberFormat="1" applyFont="1" applyFill="1" applyBorder="1" applyAlignment="1">
      <alignment horizontal="left" vertical="center"/>
    </xf>
    <xf numFmtId="165" fontId="2" fillId="0" borderId="3"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165" fontId="0" fillId="0" borderId="1" xfId="0" applyNumberFormat="1" applyBorder="1" applyAlignment="1">
      <alignment horizontal="center" vertical="center" wrapText="1"/>
    </xf>
    <xf numFmtId="165" fontId="9" fillId="0" borderId="2" xfId="0" applyNumberFormat="1" applyFont="1" applyFill="1" applyBorder="1" applyAlignment="1">
      <alignment horizontal="center" vertical="center" wrapText="1"/>
    </xf>
    <xf numFmtId="167" fontId="3" fillId="0" borderId="2" xfId="2" applyNumberForma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6" fontId="9" fillId="0" borderId="1" xfId="0"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left" vertical="center" wrapText="1"/>
    </xf>
    <xf numFmtId="167" fontId="12" fillId="0" borderId="2" xfId="2" applyNumberFormat="1" applyFont="1" applyFill="1" applyBorder="1" applyAlignment="1">
      <alignment horizontal="center" vertical="center" wrapText="1"/>
    </xf>
    <xf numFmtId="0" fontId="0" fillId="0" borderId="0" xfId="0" applyAlignment="1">
      <alignment horizontal="center" vertical="center"/>
    </xf>
    <xf numFmtId="49" fontId="9" fillId="0" borderId="2" xfId="0" applyNumberFormat="1" applyFont="1" applyFill="1" applyBorder="1" applyAlignment="1">
      <alignment horizontal="center" vertical="center" wrapText="1"/>
    </xf>
    <xf numFmtId="167" fontId="9" fillId="0" borderId="2" xfId="0" applyNumberFormat="1" applyFont="1" applyFill="1" applyBorder="1" applyAlignment="1">
      <alignment horizontal="center" vertical="center" wrapText="1"/>
    </xf>
    <xf numFmtId="165" fontId="9" fillId="0" borderId="2" xfId="0" applyNumberFormat="1" applyFont="1" applyFill="1" applyBorder="1" applyAlignment="1">
      <alignment vertical="center" wrapText="1"/>
    </xf>
    <xf numFmtId="165" fontId="9" fillId="0" borderId="3" xfId="0" applyNumberFormat="1" applyFont="1" applyFill="1" applyBorder="1" applyAlignment="1">
      <alignment vertical="center" wrapText="1"/>
    </xf>
    <xf numFmtId="165" fontId="9" fillId="0" borderId="1" xfId="0" applyNumberFormat="1" applyFont="1" applyFill="1" applyBorder="1" applyAlignment="1">
      <alignment vertical="center" wrapText="1"/>
    </xf>
    <xf numFmtId="167" fontId="13" fillId="0" borderId="1" xfId="2"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6" fontId="11" fillId="0" borderId="1"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165" fontId="11" fillId="2" borderId="1" xfId="0" applyNumberFormat="1"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9" fontId="11" fillId="0" borderId="1" xfId="0" applyNumberFormat="1" applyFont="1" applyFill="1" applyBorder="1" applyAlignment="1">
      <alignment horizontal="center" vertical="center" wrapText="1"/>
    </xf>
    <xf numFmtId="167" fontId="15" fillId="0" borderId="1" xfId="2" applyNumberFormat="1" applyFont="1" applyFill="1" applyBorder="1" applyAlignment="1">
      <alignment horizontal="center" vertical="center" wrapText="1"/>
    </xf>
    <xf numFmtId="8" fontId="11"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44" fontId="2" fillId="0" borderId="1" xfId="1" applyFont="1" applyBorder="1" applyAlignment="1">
      <alignment vertical="center" wrapText="1"/>
    </xf>
    <xf numFmtId="165" fontId="9" fillId="0" borderId="2" xfId="0" applyNumberFormat="1" applyFont="1" applyFill="1" applyBorder="1" applyAlignment="1">
      <alignment horizontal="center" vertical="center" wrapText="1"/>
    </xf>
    <xf numFmtId="165" fontId="11" fillId="0" borderId="3" xfId="0" applyNumberFormat="1" applyFon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6" fontId="9" fillId="0" borderId="1" xfId="0" applyNumberFormat="1" applyFont="1" applyFill="1" applyBorder="1" applyAlignment="1">
      <alignment horizontal="center" vertical="center" wrapText="1"/>
    </xf>
    <xf numFmtId="167" fontId="3" fillId="0" borderId="2" xfId="2" applyNumberForma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6" fontId="11" fillId="0" borderId="1" xfId="0" applyNumberFormat="1" applyFont="1" applyFill="1" applyBorder="1" applyAlignment="1">
      <alignment horizontal="center" vertical="center" wrapText="1"/>
    </xf>
    <xf numFmtId="165" fontId="9" fillId="3" borderId="1" xfId="0" applyNumberFormat="1" applyFont="1" applyFill="1" applyBorder="1" applyAlignment="1">
      <alignment horizontal="center" vertical="center" wrapText="1"/>
    </xf>
    <xf numFmtId="44" fontId="2" fillId="0" borderId="1" xfId="0" applyNumberFormat="1" applyFont="1" applyBorder="1" applyAlignment="1">
      <alignment vertical="center"/>
    </xf>
    <xf numFmtId="44" fontId="2" fillId="3" borderId="1" xfId="1" applyFont="1" applyFill="1" applyBorder="1" applyAlignment="1">
      <alignment horizontal="center" vertical="center"/>
    </xf>
    <xf numFmtId="44" fontId="0" fillId="0" borderId="1" xfId="1" applyFont="1" applyBorder="1" applyAlignment="1">
      <alignment horizontal="center" vertical="center"/>
    </xf>
    <xf numFmtId="44" fontId="0" fillId="0" borderId="1" xfId="0" applyNumberFormat="1" applyBorder="1" applyAlignment="1">
      <alignment horizontal="center" vertical="center"/>
    </xf>
    <xf numFmtId="0" fontId="2" fillId="0" borderId="1" xfId="0" applyFont="1" applyBorder="1" applyAlignment="1">
      <alignment wrapText="1"/>
    </xf>
    <xf numFmtId="0" fontId="0" fillId="0" borderId="1" xfId="0" applyBorder="1" applyAlignment="1">
      <alignment horizontal="center" vertical="center"/>
    </xf>
    <xf numFmtId="167" fontId="3" fillId="0" borderId="2" xfId="2" applyNumberFormat="1" applyFill="1" applyBorder="1" applyAlignment="1">
      <alignment horizontal="center" vertical="center" wrapText="1"/>
    </xf>
    <xf numFmtId="6" fontId="11" fillId="0" borderId="1"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6" fontId="9" fillId="3" borderId="1" xfId="0" applyNumberFormat="1" applyFont="1" applyFill="1" applyBorder="1" applyAlignment="1">
      <alignment horizontal="center" vertical="center" wrapText="1"/>
    </xf>
    <xf numFmtId="44" fontId="0" fillId="0" borderId="1" xfId="1" applyFont="1" applyBorder="1" applyAlignment="1">
      <alignment vertical="center"/>
    </xf>
    <xf numFmtId="44" fontId="0" fillId="0" borderId="1" xfId="1" applyFont="1" applyBorder="1"/>
    <xf numFmtId="44" fontId="0" fillId="3" borderId="1" xfId="1" applyFont="1" applyFill="1" applyBorder="1" applyAlignment="1">
      <alignment horizontal="center" vertical="center"/>
    </xf>
    <xf numFmtId="44" fontId="9" fillId="7" borderId="11" xfId="1" applyFont="1" applyFill="1" applyBorder="1" applyAlignment="1">
      <alignment horizontal="right"/>
    </xf>
    <xf numFmtId="44" fontId="9" fillId="7" borderId="12" xfId="1" applyFont="1" applyFill="1" applyBorder="1" applyAlignment="1">
      <alignment horizontal="right"/>
    </xf>
    <xf numFmtId="6" fontId="11" fillId="8" borderId="1" xfId="0" applyNumberFormat="1" applyFont="1" applyFill="1" applyBorder="1" applyAlignment="1">
      <alignment horizontal="center" vertical="center" wrapText="1"/>
    </xf>
    <xf numFmtId="44" fontId="2" fillId="8" borderId="0" xfId="1" applyFont="1" applyFill="1"/>
    <xf numFmtId="0" fontId="0" fillId="0" borderId="1" xfId="0" applyBorder="1" applyAlignment="1">
      <alignment horizontal="center" vertical="center"/>
    </xf>
    <xf numFmtId="165" fontId="11" fillId="0" borderId="2" xfId="0" applyNumberFormat="1" applyFont="1" applyFill="1" applyBorder="1" applyAlignment="1">
      <alignment horizontal="center" vertical="center" wrapText="1"/>
    </xf>
    <xf numFmtId="165" fontId="11" fillId="0" borderId="3" xfId="0" applyNumberFormat="1" applyFont="1" applyFill="1" applyBorder="1" applyAlignment="1">
      <alignment horizontal="center" vertical="center" wrapText="1"/>
    </xf>
    <xf numFmtId="165" fontId="9" fillId="0" borderId="3" xfId="0" applyNumberFormat="1" applyFont="1" applyFill="1" applyBorder="1" applyAlignment="1">
      <alignment horizontal="center" vertical="center" wrapText="1"/>
    </xf>
    <xf numFmtId="0" fontId="0" fillId="0" borderId="3" xfId="0" applyBorder="1" applyAlignment="1">
      <alignment horizontal="center" vertical="center"/>
    </xf>
    <xf numFmtId="167" fontId="2" fillId="0" borderId="3" xfId="0" applyNumberFormat="1" applyFont="1" applyFill="1" applyBorder="1" applyAlignment="1">
      <alignment horizontal="center" vertical="center" wrapText="1"/>
    </xf>
    <xf numFmtId="6" fontId="11" fillId="0" borderId="3"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44" fontId="0" fillId="0" borderId="2" xfId="0" applyNumberFormat="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4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xf>
    <xf numFmtId="44" fontId="0" fillId="0" borderId="1" xfId="0" applyNumberFormat="1" applyBorder="1" applyAlignment="1">
      <alignment horizontal="center" vertical="center" wrapText="1"/>
    </xf>
    <xf numFmtId="44" fontId="2" fillId="0" borderId="1" xfId="0" applyNumberFormat="1" applyFont="1" applyBorder="1" applyAlignment="1">
      <alignment horizontal="center" vertical="center"/>
    </xf>
    <xf numFmtId="167" fontId="2" fillId="0" borderId="1"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xf>
    <xf numFmtId="0" fontId="0" fillId="0" borderId="3" xfId="0" applyBorder="1"/>
    <xf numFmtId="165" fontId="0" fillId="0" borderId="1" xfId="0" applyNumberFormat="1" applyBorder="1" applyAlignment="1">
      <alignment horizontal="center" vertical="center" wrapText="1"/>
    </xf>
    <xf numFmtId="165" fontId="0" fillId="0" borderId="2" xfId="0" applyNumberFormat="1" applyBorder="1" applyAlignment="1">
      <alignment horizontal="center" vertical="center" wrapText="1"/>
    </xf>
    <xf numFmtId="165" fontId="0" fillId="0" borderId="4" xfId="0" applyNumberFormat="1" applyBorder="1" applyAlignment="1">
      <alignment horizontal="center" vertical="center" wrapText="1"/>
    </xf>
    <xf numFmtId="165" fontId="0" fillId="0" borderId="3" xfId="0" applyNumberFormat="1" applyBorder="1" applyAlignment="1">
      <alignment horizontal="center" vertical="center" wrapText="1"/>
    </xf>
    <xf numFmtId="0" fontId="0" fillId="0" borderId="3" xfId="0" applyBorder="1" applyAlignment="1">
      <alignment horizontal="center" vertical="center" wrapText="1"/>
    </xf>
    <xf numFmtId="165" fontId="2" fillId="0" borderId="3"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7" fontId="13" fillId="0" borderId="1" xfId="0" applyNumberFormat="1" applyFont="1" applyFill="1" applyBorder="1" applyAlignment="1">
      <alignment horizontal="center"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165" fontId="10" fillId="0" borderId="2" xfId="0" applyNumberFormat="1" applyFont="1" applyFill="1" applyBorder="1" applyAlignment="1">
      <alignment horizontal="center" vertical="center" wrapText="1"/>
    </xf>
    <xf numFmtId="165" fontId="10" fillId="0" borderId="4" xfId="0" applyNumberFormat="1" applyFont="1" applyFill="1" applyBorder="1" applyAlignment="1">
      <alignment horizontal="center" vertical="center" wrapText="1"/>
    </xf>
    <xf numFmtId="165" fontId="10" fillId="0" borderId="3"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0" fontId="0" fillId="0" borderId="3" xfId="0" applyBorder="1" applyAlignment="1">
      <alignment horizontal="center"/>
    </xf>
    <xf numFmtId="0" fontId="0" fillId="0" borderId="1" xfId="0" applyBorder="1"/>
    <xf numFmtId="44" fontId="2" fillId="0" borderId="1" xfId="0" applyNumberFormat="1" applyFont="1" applyBorder="1" applyAlignment="1">
      <alignment horizontal="center"/>
    </xf>
    <xf numFmtId="0" fontId="0" fillId="0" borderId="1" xfId="0" applyBorder="1" applyAlignment="1">
      <alignment vertical="center"/>
    </xf>
    <xf numFmtId="165" fontId="11" fillId="4" borderId="3" xfId="0" applyNumberFormat="1" applyFont="1" applyFill="1" applyBorder="1" applyAlignment="1">
      <alignment horizontal="center" vertical="center" wrapText="1"/>
    </xf>
    <xf numFmtId="165" fontId="0" fillId="0" borderId="1" xfId="0" applyNumberFormat="1" applyBorder="1" applyAlignment="1">
      <alignment horizontal="center" vertical="center" wrapText="1"/>
    </xf>
    <xf numFmtId="167" fontId="13" fillId="0" borderId="1" xfId="2"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0" fillId="0" borderId="3" xfId="0" applyNumberFormat="1" applyBorder="1" applyAlignment="1">
      <alignment horizontal="center" vertical="center" wrapText="1"/>
    </xf>
    <xf numFmtId="167" fontId="2" fillId="0" borderId="1" xfId="0" applyNumberFormat="1" applyFont="1" applyFill="1" applyBorder="1" applyAlignment="1">
      <alignment horizontal="left" vertical="center" wrapText="1"/>
    </xf>
    <xf numFmtId="0" fontId="7" fillId="0" borderId="0" xfId="0" applyFont="1" applyAlignment="1">
      <alignment horizontal="center" wrapText="1"/>
    </xf>
    <xf numFmtId="44" fontId="2" fillId="2" borderId="1" xfId="1" applyFont="1" applyFill="1" applyBorder="1" applyAlignment="1">
      <alignment horizontal="center" vertical="center" wrapText="1"/>
    </xf>
    <xf numFmtId="17" fontId="0" fillId="2" borderId="1" xfId="0" applyNumberFormat="1" applyFill="1" applyBorder="1" applyAlignment="1">
      <alignment horizontal="center" vertical="center" wrapText="1"/>
    </xf>
    <xf numFmtId="165" fontId="18" fillId="0" borderId="1" xfId="2" applyNumberFormat="1" applyFont="1" applyFill="1" applyBorder="1" applyAlignment="1">
      <alignment horizontal="center" vertical="center" wrapText="1"/>
    </xf>
    <xf numFmtId="0" fontId="0" fillId="3" borderId="1" xfId="0" applyFill="1" applyBorder="1" applyAlignment="1">
      <alignment horizontal="center" vertical="center" wrapText="1"/>
    </xf>
    <xf numFmtId="44" fontId="0" fillId="0" borderId="0" xfId="1" applyFont="1" applyAlignment="1">
      <alignment horizontal="center" wrapText="1"/>
    </xf>
    <xf numFmtId="165" fontId="9" fillId="3" borderId="1" xfId="2"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165" fontId="9" fillId="0" borderId="2" xfId="0" applyNumberFormat="1" applyFont="1" applyFill="1" applyBorder="1" applyAlignment="1">
      <alignment horizontal="center" vertical="center" wrapText="1"/>
    </xf>
    <xf numFmtId="44" fontId="0" fillId="0" borderId="3" xfId="1" applyFont="1" applyBorder="1" applyAlignment="1">
      <alignment horizontal="center" vertical="center"/>
    </xf>
    <xf numFmtId="0" fontId="0" fillId="0" borderId="1" xfId="0" applyBorder="1" applyAlignment="1">
      <alignment horizontal="center" vertical="center"/>
    </xf>
    <xf numFmtId="167" fontId="3" fillId="0" borderId="1" xfId="2" applyNumberForma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6" fontId="9"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165" fontId="11" fillId="0" borderId="2" xfId="0" applyNumberFormat="1" applyFont="1" applyFill="1" applyBorder="1" applyAlignment="1">
      <alignment horizontal="center" vertical="center" wrapText="1"/>
    </xf>
    <xf numFmtId="167" fontId="13" fillId="0" borderId="2" xfId="2"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left" vertical="center" wrapText="1"/>
    </xf>
    <xf numFmtId="0" fontId="12" fillId="0" borderId="1" xfId="2" applyFont="1" applyFill="1" applyBorder="1" applyAlignment="1">
      <alignment horizontal="center" vertical="center"/>
    </xf>
    <xf numFmtId="44" fontId="0" fillId="0" borderId="2" xfId="1" applyFont="1" applyBorder="1" applyAlignment="1">
      <alignment horizontal="center" vertical="center" wrapText="1"/>
    </xf>
    <xf numFmtId="44" fontId="0" fillId="0" borderId="4" xfId="1" applyFont="1" applyBorder="1" applyAlignment="1">
      <alignment horizontal="center" vertical="center" wrapText="1"/>
    </xf>
    <xf numFmtId="165" fontId="1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3" fillId="0" borderId="1" xfId="2" applyFont="1" applyFill="1" applyBorder="1" applyAlignment="1">
      <alignment horizontal="center" vertical="center" wrapText="1"/>
    </xf>
    <xf numFmtId="165" fontId="2" fillId="0" borderId="1" xfId="4" applyNumberFormat="1" applyFont="1" applyFill="1" applyBorder="1" applyAlignment="1">
      <alignment horizontal="center" vertical="center" wrapText="1"/>
    </xf>
    <xf numFmtId="6" fontId="11" fillId="0" borderId="1" xfId="0" applyNumberFormat="1" applyFont="1" applyFill="1" applyBorder="1" applyAlignment="1">
      <alignment horizontal="center" vertical="center" wrapText="1"/>
    </xf>
    <xf numFmtId="6" fontId="9" fillId="3" borderId="1" xfId="0" applyNumberFormat="1" applyFont="1" applyFill="1" applyBorder="1" applyAlignment="1">
      <alignment horizontal="center" vertical="center" wrapText="1"/>
    </xf>
    <xf numFmtId="0" fontId="0" fillId="0" borderId="1" xfId="0" applyBorder="1"/>
    <xf numFmtId="165" fontId="0" fillId="0" borderId="12" xfId="0" applyNumberFormat="1" applyBorder="1" applyAlignment="1">
      <alignment horizontal="center" vertical="center" wrapText="1"/>
    </xf>
    <xf numFmtId="44" fontId="2" fillId="0" borderId="1" xfId="1" applyFont="1" applyFill="1" applyBorder="1" applyAlignment="1">
      <alignment horizontal="center" vertical="center"/>
    </xf>
    <xf numFmtId="44" fontId="0" fillId="0" borderId="0" xfId="1" applyFont="1" applyBorder="1" applyAlignment="1">
      <alignment horizontal="center"/>
    </xf>
    <xf numFmtId="44" fontId="0" fillId="0" borderId="1" xfId="1" applyFont="1" applyBorder="1" applyAlignment="1">
      <alignment horizontal="center"/>
    </xf>
    <xf numFmtId="44" fontId="0" fillId="0" borderId="0" xfId="1" applyFont="1"/>
    <xf numFmtId="44" fontId="2" fillId="0" borderId="1" xfId="1" applyFont="1" applyBorder="1"/>
    <xf numFmtId="44" fontId="0" fillId="0" borderId="1" xfId="1" applyFont="1" applyBorder="1" applyAlignment="1">
      <alignment horizontal="center" vertical="center"/>
    </xf>
    <xf numFmtId="49" fontId="2" fillId="6"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xf>
    <xf numFmtId="165" fontId="11" fillId="9" borderId="1" xfId="0" applyNumberFormat="1" applyFont="1" applyFill="1" applyBorder="1" applyAlignment="1">
      <alignment horizontal="center" vertical="center" wrapText="1"/>
    </xf>
    <xf numFmtId="44" fontId="2" fillId="0" borderId="1" xfId="0" applyNumberFormat="1" applyFont="1" applyFill="1" applyBorder="1" applyAlignment="1">
      <alignment horizontal="center" vertical="center"/>
    </xf>
    <xf numFmtId="44" fontId="2" fillId="0" borderId="2" xfId="1" applyFont="1" applyBorder="1" applyAlignment="1">
      <alignment horizontal="center" vertical="center" wrapText="1"/>
    </xf>
    <xf numFmtId="44" fontId="2" fillId="0" borderId="4" xfId="1" applyFont="1" applyBorder="1" applyAlignment="1">
      <alignment horizontal="center" vertical="center" wrapText="1"/>
    </xf>
    <xf numFmtId="44" fontId="2" fillId="0" borderId="3" xfId="1" applyFont="1" applyBorder="1" applyAlignment="1">
      <alignment horizontal="center" vertical="center" wrapText="1"/>
    </xf>
    <xf numFmtId="167" fontId="13" fillId="0" borderId="1" xfId="2"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7" fontId="2"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165" fontId="0" fillId="0" borderId="4" xfId="0" applyNumberFormat="1" applyBorder="1" applyAlignment="1">
      <alignment vertical="center" wrapText="1"/>
    </xf>
    <xf numFmtId="165" fontId="0" fillId="0" borderId="3" xfId="0" applyNumberFormat="1" applyBorder="1" applyAlignment="1">
      <alignment vertical="center" wrapText="1"/>
    </xf>
    <xf numFmtId="165" fontId="0" fillId="0" borderId="2" xfId="0" applyNumberFormat="1" applyBorder="1" applyAlignment="1">
      <alignment vertical="center" wrapText="1"/>
    </xf>
    <xf numFmtId="0" fontId="13" fillId="0" borderId="1" xfId="2" applyFont="1" applyFill="1" applyBorder="1" applyAlignment="1">
      <alignment horizontal="center"/>
    </xf>
    <xf numFmtId="165" fontId="0" fillId="0" borderId="3" xfId="0" applyNumberFormat="1" applyBorder="1" applyAlignment="1">
      <alignment horizontal="center" vertical="center" wrapText="1"/>
    </xf>
    <xf numFmtId="0" fontId="2" fillId="0" borderId="1" xfId="0" applyFont="1" applyFill="1" applyBorder="1" applyAlignment="1">
      <alignment horizontal="center" vertical="center" wrapText="1"/>
    </xf>
    <xf numFmtId="165" fontId="7" fillId="2"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4" fontId="0" fillId="3" borderId="1" xfId="1" applyFont="1" applyFill="1" applyBorder="1" applyAlignment="1">
      <alignment horizontal="center" vertical="center"/>
    </xf>
    <xf numFmtId="165" fontId="9" fillId="3" borderId="1" xfId="0" applyNumberFormat="1" applyFont="1" applyFill="1" applyBorder="1" applyAlignment="1">
      <alignment horizontal="center" vertical="center" wrapText="1"/>
    </xf>
    <xf numFmtId="44" fontId="0" fillId="0" borderId="1" xfId="1" applyFont="1" applyBorder="1" applyAlignment="1">
      <alignment horizontal="center" vertical="center" wrapText="1"/>
    </xf>
    <xf numFmtId="165" fontId="11" fillId="0" borderId="3"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0" fontId="0" fillId="0" borderId="1" xfId="0" applyBorder="1" applyAlignment="1">
      <alignment horizontal="center" vertical="center"/>
    </xf>
    <xf numFmtId="165" fontId="9" fillId="0" borderId="1" xfId="0" applyNumberFormat="1" applyFont="1" applyFill="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vertical="center"/>
    </xf>
    <xf numFmtId="1" fontId="13" fillId="0" borderId="1" xfId="2"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0" fontId="0" fillId="0" borderId="1" xfId="0" applyBorder="1"/>
    <xf numFmtId="165" fontId="11" fillId="0" borderId="1" xfId="0" applyNumberFormat="1"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44" fontId="0" fillId="0" borderId="0" xfId="0" applyNumberFormat="1" applyAlignment="1">
      <alignment horizontal="center" vertical="center"/>
    </xf>
    <xf numFmtId="44" fontId="0" fillId="0" borderId="2" xfId="1" applyFont="1" applyBorder="1" applyAlignment="1">
      <alignment horizontal="center"/>
    </xf>
    <xf numFmtId="44" fontId="0" fillId="0" borderId="3" xfId="1" applyFont="1" applyBorder="1" applyAlignment="1">
      <alignment horizontal="center"/>
    </xf>
    <xf numFmtId="0" fontId="0" fillId="0" borderId="0" xfId="0" applyAlignment="1">
      <alignment horizontal="center" vertical="center" wrapText="1"/>
    </xf>
    <xf numFmtId="165" fontId="11" fillId="0" borderId="2" xfId="0" applyNumberFormat="1" applyFont="1" applyFill="1" applyBorder="1" applyAlignment="1">
      <alignment horizontal="center" vertical="center" wrapText="1"/>
    </xf>
    <xf numFmtId="6" fontId="11"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165" fontId="11" fillId="0" borderId="1" xfId="0" applyNumberFormat="1"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44" fontId="0" fillId="0" borderId="1" xfId="1" applyFont="1" applyBorder="1" applyAlignment="1">
      <alignment horizontal="center"/>
    </xf>
    <xf numFmtId="44" fontId="0" fillId="0" borderId="4" xfId="1" applyFont="1" applyBorder="1" applyAlignment="1"/>
    <xf numFmtId="44" fontId="0" fillId="0" borderId="3" xfId="1" applyFont="1" applyBorder="1" applyAlignment="1"/>
    <xf numFmtId="44" fontId="0" fillId="0" borderId="4" xfId="1" applyFont="1" applyBorder="1" applyAlignment="1">
      <alignment horizontal="center"/>
    </xf>
    <xf numFmtId="44" fontId="0" fillId="0" borderId="2" xfId="1" applyFont="1" applyBorder="1" applyAlignment="1"/>
    <xf numFmtId="44" fontId="0" fillId="0" borderId="4" xfId="1" applyFont="1" applyBorder="1"/>
    <xf numFmtId="44" fontId="0" fillId="0" borderId="3" xfId="1" applyFont="1" applyBorder="1"/>
    <xf numFmtId="44" fontId="0" fillId="3" borderId="1" xfId="1" applyFont="1" applyFill="1" applyBorder="1" applyAlignment="1">
      <alignment horizontal="center"/>
    </xf>
    <xf numFmtId="44" fontId="0" fillId="0" borderId="0" xfId="0" applyNumberFormat="1"/>
    <xf numFmtId="165" fontId="0" fillId="0" borderId="3" xfId="0" applyNumberFormat="1" applyBorder="1" applyAlignment="1">
      <alignment vertical="center"/>
    </xf>
    <xf numFmtId="44" fontId="0" fillId="0" borderId="1" xfId="1" applyFont="1" applyFill="1" applyBorder="1"/>
    <xf numFmtId="44" fontId="0" fillId="0" borderId="0" xfId="1" applyFont="1" applyAlignment="1">
      <alignment vertical="center"/>
    </xf>
    <xf numFmtId="44" fontId="2" fillId="0" borderId="2" xfId="1" applyFont="1" applyBorder="1" applyAlignment="1"/>
    <xf numFmtId="44" fontId="2" fillId="0" borderId="4" xfId="1" applyFont="1" applyBorder="1" applyAlignment="1"/>
    <xf numFmtId="44" fontId="2" fillId="0" borderId="3" xfId="1" applyFont="1" applyBorder="1" applyAlignment="1"/>
    <xf numFmtId="165" fontId="0" fillId="0" borderId="2" xfId="0" applyNumberFormat="1" applyBorder="1" applyAlignment="1">
      <alignment vertical="center"/>
    </xf>
    <xf numFmtId="165" fontId="0" fillId="0" borderId="4" xfId="0" applyNumberFormat="1" applyBorder="1" applyAlignment="1">
      <alignment vertical="center"/>
    </xf>
    <xf numFmtId="44" fontId="0" fillId="0" borderId="2" xfId="0" applyNumberFormat="1" applyBorder="1" applyAlignment="1">
      <alignment vertical="center"/>
    </xf>
    <xf numFmtId="44" fontId="0" fillId="0" borderId="4" xfId="0" applyNumberFormat="1" applyBorder="1" applyAlignment="1">
      <alignment vertical="center"/>
    </xf>
    <xf numFmtId="44" fontId="0" fillId="0" borderId="3" xfId="0" applyNumberFormat="1" applyBorder="1" applyAlignment="1">
      <alignment vertical="center"/>
    </xf>
    <xf numFmtId="44" fontId="1" fillId="3" borderId="2" xfId="1" applyFont="1" applyFill="1" applyBorder="1" applyAlignment="1">
      <alignment vertical="center"/>
    </xf>
    <xf numFmtId="44" fontId="0" fillId="3" borderId="1" xfId="1" applyFont="1" applyFill="1" applyBorder="1"/>
    <xf numFmtId="44" fontId="0" fillId="3" borderId="4" xfId="1" applyFont="1" applyFill="1" applyBorder="1"/>
    <xf numFmtId="0" fontId="2" fillId="0" borderId="1" xfId="0" applyFont="1" applyFill="1" applyBorder="1" applyAlignment="1">
      <alignment horizontal="center" vertical="center" wrapText="1"/>
    </xf>
    <xf numFmtId="44" fontId="0" fillId="0" borderId="4" xfId="1" applyFont="1" applyBorder="1" applyAlignment="1">
      <alignment horizontal="center" vertical="center"/>
    </xf>
    <xf numFmtId="49" fontId="2" fillId="3" borderId="1"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165" fontId="9" fillId="0" borderId="4" xfId="0" applyNumberFormat="1" applyFont="1" applyFill="1" applyBorder="1" applyAlignment="1">
      <alignment horizontal="center" vertical="center" wrapText="1"/>
    </xf>
    <xf numFmtId="167" fontId="3" fillId="0" borderId="4" xfId="2" applyNumberFormat="1" applyFill="1" applyBorder="1" applyAlignment="1">
      <alignment horizontal="center" vertical="center" wrapText="1"/>
    </xf>
    <xf numFmtId="167" fontId="2" fillId="0" borderId="4" xfId="0" applyNumberFormat="1" applyFont="1" applyFill="1" applyBorder="1" applyAlignment="1">
      <alignment horizontal="center" vertical="center" wrapText="1"/>
    </xf>
    <xf numFmtId="0" fontId="0" fillId="0" borderId="0" xfId="0" applyAlignment="1">
      <alignment horizontal="center" vertical="center" wrapText="1"/>
    </xf>
    <xf numFmtId="167" fontId="15" fillId="0" borderId="4" xfId="2" applyNumberFormat="1" applyFont="1" applyFill="1" applyBorder="1" applyAlignment="1">
      <alignment horizontal="center" vertical="center" wrapText="1"/>
    </xf>
    <xf numFmtId="0" fontId="15" fillId="0" borderId="4" xfId="2" applyFont="1" applyFill="1" applyBorder="1" applyAlignment="1">
      <alignment horizontal="center" vertical="center"/>
    </xf>
    <xf numFmtId="6" fontId="9" fillId="3" borderId="1"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0" fontId="0" fillId="0" borderId="0" xfId="0" applyAlignment="1">
      <alignment horizontal="center" vertical="center"/>
    </xf>
    <xf numFmtId="44" fontId="0" fillId="0" borderId="0" xfId="1" applyFont="1" applyAlignment="1">
      <alignment horizontal="center" vertical="center"/>
    </xf>
    <xf numFmtId="44" fontId="0" fillId="0" borderId="19" xfId="1" applyFont="1" applyBorder="1" applyAlignment="1">
      <alignment horizontal="center"/>
    </xf>
    <xf numFmtId="44" fontId="0" fillId="0" borderId="1" xfId="1" applyFont="1" applyBorder="1" applyAlignment="1"/>
    <xf numFmtId="0" fontId="0" fillId="0" borderId="1" xfId="0" applyBorder="1" applyAlignment="1"/>
    <xf numFmtId="44" fontId="0" fillId="0" borderId="0" xfId="1" applyFont="1" applyFill="1" applyBorder="1"/>
    <xf numFmtId="0" fontId="0" fillId="0" borderId="5" xfId="0" applyBorder="1"/>
    <xf numFmtId="44" fontId="0" fillId="0" borderId="5" xfId="1" applyFont="1" applyBorder="1"/>
    <xf numFmtId="44" fontId="0" fillId="0" borderId="5" xfId="1" applyFont="1" applyFill="1" applyBorder="1"/>
    <xf numFmtId="44" fontId="0" fillId="0" borderId="7" xfId="1" applyFont="1" applyBorder="1" applyAlignment="1">
      <alignment vertical="center"/>
    </xf>
    <xf numFmtId="44" fontId="0" fillId="0" borderId="15" xfId="1" applyFont="1" applyBorder="1" applyAlignment="1">
      <alignment vertical="center"/>
    </xf>
    <xf numFmtId="44" fontId="0" fillId="0" borderId="6" xfId="1" applyFont="1" applyBorder="1" applyAlignment="1">
      <alignment vertical="center"/>
    </xf>
    <xf numFmtId="0" fontId="0" fillId="0" borderId="0" xfId="0" applyAlignment="1">
      <alignment horizontal="center" vertical="center"/>
    </xf>
    <xf numFmtId="165" fontId="11" fillId="0" borderId="0" xfId="0" applyNumberFormat="1" applyFont="1" applyFill="1" applyBorder="1" applyAlignment="1">
      <alignment horizontal="center" vertical="center" wrapText="1"/>
    </xf>
    <xf numFmtId="49" fontId="2" fillId="10" borderId="1" xfId="0" applyNumberFormat="1" applyFont="1" applyFill="1" applyBorder="1" applyAlignment="1">
      <alignment horizontal="center" vertical="center" wrapText="1"/>
    </xf>
    <xf numFmtId="167" fontId="3" fillId="10" borderId="1" xfId="2" applyNumberFormat="1" applyFill="1" applyBorder="1" applyAlignment="1">
      <alignment horizontal="center" vertical="center" wrapText="1"/>
    </xf>
    <xf numFmtId="167" fontId="2" fillId="10" borderId="1" xfId="0" applyNumberFormat="1" applyFont="1" applyFill="1" applyBorder="1" applyAlignment="1">
      <alignment horizontal="center" vertical="center" wrapText="1"/>
    </xf>
    <xf numFmtId="165" fontId="0" fillId="0" borderId="3" xfId="0" applyNumberFormat="1" applyBorder="1" applyAlignment="1">
      <alignment horizontal="center" vertical="center" wrapText="1"/>
    </xf>
    <xf numFmtId="165" fontId="9" fillId="3" borderId="1" xfId="0" applyNumberFormat="1" applyFont="1" applyFill="1" applyBorder="1" applyAlignment="1">
      <alignment horizontal="center" vertical="center" wrapText="1"/>
    </xf>
    <xf numFmtId="165" fontId="0" fillId="3" borderId="1" xfId="0" applyNumberFormat="1" applyFill="1" applyBorder="1" applyAlignment="1">
      <alignment horizontal="center" vertical="center" wrapText="1"/>
    </xf>
    <xf numFmtId="44" fontId="0" fillId="3" borderId="1" xfId="1" applyFont="1" applyFill="1" applyBorder="1" applyAlignment="1">
      <alignment horizontal="center"/>
    </xf>
    <xf numFmtId="44" fontId="0" fillId="3" borderId="1" xfId="1" applyFont="1" applyFill="1" applyBorder="1" applyAlignment="1">
      <alignment horizontal="center"/>
    </xf>
    <xf numFmtId="44" fontId="0" fillId="0" borderId="3" xfId="0" applyNumberFormat="1" applyBorder="1" applyAlignment="1">
      <alignment horizontal="center" vertical="center"/>
    </xf>
    <xf numFmtId="0" fontId="0" fillId="0" borderId="1" xfId="0" applyBorder="1" applyAlignment="1">
      <alignment horizontal="center" vertical="center"/>
    </xf>
    <xf numFmtId="44" fontId="0" fillId="0" borderId="1" xfId="1" applyFont="1" applyBorder="1" applyAlignment="1">
      <alignment horizontal="center"/>
    </xf>
    <xf numFmtId="165" fontId="11" fillId="0" borderId="1" xfId="0" applyNumberFormat="1" applyFont="1" applyFill="1" applyBorder="1" applyAlignment="1">
      <alignment horizontal="center" vertical="center" wrapText="1"/>
    </xf>
    <xf numFmtId="165" fontId="11" fillId="0" borderId="3" xfId="0" applyNumberFormat="1" applyFont="1" applyFill="1" applyBorder="1" applyAlignment="1">
      <alignment horizontal="center" vertical="center" wrapText="1"/>
    </xf>
    <xf numFmtId="0" fontId="0" fillId="0" borderId="3" xfId="0" applyBorder="1" applyAlignment="1">
      <alignment horizontal="center" vertical="center"/>
    </xf>
    <xf numFmtId="42" fontId="0" fillId="0" borderId="1" xfId="4" applyFont="1" applyBorder="1" applyAlignment="1">
      <alignment horizontal="center" vertical="center" wrapText="1"/>
    </xf>
    <xf numFmtId="165" fontId="0" fillId="3" borderId="12" xfId="0" applyNumberFormat="1" applyFill="1" applyBorder="1" applyAlignment="1">
      <alignment horizontal="center" vertical="center" wrapText="1"/>
    </xf>
    <xf numFmtId="165" fontId="0" fillId="3" borderId="1" xfId="0" applyNumberFormat="1" applyFill="1" applyBorder="1" applyAlignment="1">
      <alignment horizontal="center" vertical="center" wrapText="1"/>
    </xf>
    <xf numFmtId="44" fontId="0" fillId="0" borderId="1" xfId="0" applyNumberFormat="1" applyBorder="1" applyAlignment="1">
      <alignment horizontal="center" vertical="center"/>
    </xf>
    <xf numFmtId="0" fontId="2" fillId="0" borderId="1" xfId="0"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5" fontId="9" fillId="3" borderId="1" xfId="0" applyNumberFormat="1" applyFont="1" applyFill="1" applyBorder="1" applyAlignment="1">
      <alignment horizontal="center" vertical="center" wrapText="1"/>
    </xf>
    <xf numFmtId="6" fontId="11" fillId="0" borderId="2" xfId="0" applyNumberFormat="1" applyFont="1" applyFill="1" applyBorder="1" applyAlignment="1">
      <alignment horizontal="center" vertical="center" wrapText="1"/>
    </xf>
    <xf numFmtId="0" fontId="0" fillId="0" borderId="1" xfId="0" applyBorder="1" applyAlignment="1">
      <alignment horizontal="center" vertical="center"/>
    </xf>
    <xf numFmtId="0" fontId="2" fillId="0" borderId="4" xfId="0"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165" fontId="11" fillId="3" borderId="3"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44" fontId="0" fillId="0" borderId="0" xfId="1" applyFont="1" applyFill="1" applyBorder="1" applyAlignment="1">
      <alignment horizontal="center" vertical="center"/>
    </xf>
    <xf numFmtId="44" fontId="0" fillId="0" borderId="1" xfId="1" applyFont="1" applyBorder="1" applyAlignment="1">
      <alignment horizontal="center" vertical="center"/>
    </xf>
    <xf numFmtId="6" fontId="11" fillId="0" borderId="1" xfId="0" applyNumberFormat="1" applyFont="1" applyFill="1" applyBorder="1" applyAlignment="1">
      <alignment horizontal="center" vertical="center" wrapText="1"/>
    </xf>
    <xf numFmtId="44" fontId="0" fillId="3" borderId="1" xfId="1"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0" fillId="3" borderId="2" xfId="0" applyNumberFormat="1" applyFill="1" applyBorder="1" applyAlignment="1">
      <alignment horizontal="center" vertical="center" wrapText="1"/>
    </xf>
    <xf numFmtId="165" fontId="0" fillId="3" borderId="4" xfId="0" applyNumberForma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167" fontId="2" fillId="0" borderId="4" xfId="0" applyNumberFormat="1" applyFont="1" applyFill="1" applyBorder="1" applyAlignment="1">
      <alignment horizontal="center" vertical="center" wrapText="1"/>
    </xf>
    <xf numFmtId="167" fontId="3" fillId="0" borderId="4" xfId="2" applyNumberFormat="1" applyFill="1" applyBorder="1" applyAlignment="1">
      <alignment horizontal="center" vertical="center" wrapText="1"/>
    </xf>
    <xf numFmtId="165" fontId="2" fillId="3"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6" fontId="0" fillId="3" borderId="1" xfId="0" applyNumberForma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0" fillId="0" borderId="1" xfId="0" applyBorder="1"/>
    <xf numFmtId="44" fontId="0" fillId="3" borderId="1" xfId="1" applyFont="1" applyFill="1" applyBorder="1" applyAlignment="1">
      <alignment horizontal="center"/>
    </xf>
    <xf numFmtId="44" fontId="2" fillId="0" borderId="1" xfId="0" applyNumberFormat="1" applyFont="1" applyBorder="1" applyAlignment="1">
      <alignment horizontal="center" vertical="center"/>
    </xf>
    <xf numFmtId="165" fontId="9" fillId="3" borderId="3" xfId="0" applyNumberFormat="1" applyFont="1" applyFill="1" applyBorder="1" applyAlignment="1">
      <alignment horizontal="center" vertical="center" wrapText="1"/>
    </xf>
    <xf numFmtId="44" fontId="0" fillId="0" borderId="1" xfId="1" applyFont="1" applyBorder="1" applyAlignment="1">
      <alignment horizontal="center" vertical="center"/>
    </xf>
    <xf numFmtId="0" fontId="0" fillId="0" borderId="1" xfId="0" applyBorder="1" applyAlignment="1">
      <alignment horizontal="center" vertical="center"/>
    </xf>
    <xf numFmtId="49" fontId="2" fillId="3" borderId="1" xfId="0" applyNumberFormat="1" applyFont="1" applyFill="1" applyBorder="1" applyAlignment="1">
      <alignment horizontal="center" vertical="center" wrapText="1"/>
    </xf>
    <xf numFmtId="0" fontId="0" fillId="0" borderId="1" xfId="0" applyBorder="1"/>
    <xf numFmtId="49" fontId="2" fillId="2"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6" fontId="9" fillId="3" borderId="3" xfId="0" applyNumberFormat="1" applyFont="1" applyFill="1" applyBorder="1" applyAlignment="1">
      <alignment horizontal="center" vertical="center" wrapText="1"/>
    </xf>
    <xf numFmtId="44" fontId="2" fillId="0" borderId="3" xfId="1" applyFont="1" applyBorder="1"/>
    <xf numFmtId="44" fontId="2" fillId="3" borderId="1" xfId="1" applyFont="1" applyFill="1" applyBorder="1"/>
    <xf numFmtId="44" fontId="2" fillId="3" borderId="3" xfId="1" applyFont="1" applyFill="1" applyBorder="1"/>
    <xf numFmtId="165" fontId="8" fillId="3" borderId="1" xfId="0" applyNumberFormat="1" applyFont="1" applyFill="1" applyBorder="1" applyAlignment="1">
      <alignment horizontal="center" vertical="center" wrapText="1"/>
    </xf>
    <xf numFmtId="165" fontId="8" fillId="0" borderId="3" xfId="0" applyNumberFormat="1" applyFont="1" applyFill="1" applyBorder="1" applyAlignment="1">
      <alignment horizontal="center" vertical="center" wrapText="1"/>
    </xf>
    <xf numFmtId="42" fontId="2" fillId="0" borderId="1" xfId="4" applyFont="1" applyBorder="1"/>
    <xf numFmtId="44" fontId="0" fillId="3" borderId="0" xfId="1" applyFont="1" applyFill="1"/>
    <xf numFmtId="44" fontId="0" fillId="3" borderId="0" xfId="1" applyFont="1" applyFill="1" applyBorder="1" applyAlignment="1">
      <alignment horizontal="center"/>
    </xf>
    <xf numFmtId="44" fontId="0" fillId="3" borderId="19" xfId="1" applyFont="1" applyFill="1" applyBorder="1" applyAlignment="1">
      <alignment horizontal="center"/>
    </xf>
    <xf numFmtId="44" fontId="1" fillId="3" borderId="1" xfId="1" applyFont="1" applyFill="1" applyBorder="1"/>
    <xf numFmtId="6" fontId="11" fillId="3" borderId="1" xfId="0" applyNumberFormat="1" applyFont="1" applyFill="1" applyBorder="1" applyAlignment="1">
      <alignment horizontal="center" vertical="center" wrapText="1"/>
    </xf>
    <xf numFmtId="44" fontId="0" fillId="0" borderId="1" xfId="0" applyNumberFormat="1" applyBorder="1"/>
    <xf numFmtId="42" fontId="0" fillId="0" borderId="0" xfId="4" applyFont="1"/>
    <xf numFmtId="44" fontId="0" fillId="3" borderId="0" xfId="1" applyFont="1" applyFill="1" applyBorder="1"/>
    <xf numFmtId="42" fontId="0" fillId="3" borderId="0" xfId="4" applyFont="1" applyFill="1"/>
    <xf numFmtId="44" fontId="0" fillId="0" borderId="0" xfId="0" applyNumberFormat="1" applyFill="1" applyBorder="1" applyAlignment="1">
      <alignment horizontal="center" vertical="center"/>
    </xf>
    <xf numFmtId="0" fontId="0" fillId="0" borderId="0" xfId="0" applyFill="1" applyAlignment="1">
      <alignment horizontal="center" vertical="center"/>
    </xf>
    <xf numFmtId="0" fontId="0" fillId="0" borderId="4" xfId="0" applyFill="1" applyBorder="1" applyAlignment="1">
      <alignment horizontal="center" vertical="center" wrapText="1"/>
    </xf>
    <xf numFmtId="44" fontId="0" fillId="0" borderId="1" xfId="1" applyFont="1" applyFill="1" applyBorder="1" applyAlignment="1">
      <alignment horizontal="center" vertical="center"/>
    </xf>
    <xf numFmtId="4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2" fillId="0" borderId="1" xfId="0" applyFont="1" applyFill="1" applyBorder="1" applyAlignment="1">
      <alignment vertical="center" wrapText="1"/>
    </xf>
    <xf numFmtId="1" fontId="3" fillId="0" borderId="1" xfId="2" applyNumberFormat="1" applyFill="1" applyBorder="1" applyAlignment="1">
      <alignment horizontal="center"/>
    </xf>
    <xf numFmtId="3" fontId="3" fillId="0" borderId="1" xfId="2" applyNumberFormat="1" applyFill="1" applyBorder="1" applyAlignment="1" applyProtection="1">
      <alignment horizontal="center"/>
      <protection locked="0"/>
    </xf>
    <xf numFmtId="0" fontId="24" fillId="0" borderId="1" xfId="0" applyFont="1" applyFill="1" applyBorder="1" applyAlignment="1" applyProtection="1">
      <alignment horizontal="center" wrapText="1"/>
      <protection locked="0"/>
    </xf>
    <xf numFmtId="0" fontId="0" fillId="0" borderId="1" xfId="0" applyFill="1" applyBorder="1" applyAlignment="1">
      <alignment vertical="center"/>
    </xf>
    <xf numFmtId="0" fontId="0" fillId="0" borderId="1" xfId="0" applyFill="1" applyBorder="1"/>
    <xf numFmtId="0" fontId="0" fillId="0" borderId="1" xfId="0" applyFill="1" applyBorder="1" applyAlignment="1">
      <alignment vertical="center" wrapText="1"/>
    </xf>
    <xf numFmtId="42" fontId="0" fillId="0" borderId="1" xfId="4" applyFont="1" applyFill="1" applyBorder="1"/>
    <xf numFmtId="42" fontId="11" fillId="0" borderId="1" xfId="4" applyFont="1" applyFill="1" applyBorder="1" applyAlignment="1">
      <alignment horizontal="left" vertical="center" wrapText="1"/>
    </xf>
    <xf numFmtId="42" fontId="6" fillId="0" borderId="1" xfId="4" applyFont="1" applyFill="1" applyBorder="1" applyAlignment="1">
      <alignment horizontal="left"/>
    </xf>
    <xf numFmtId="42" fontId="7" fillId="0" borderId="1" xfId="4" applyFont="1" applyFill="1" applyBorder="1" applyAlignment="1">
      <alignment horizontal="left"/>
    </xf>
    <xf numFmtId="171" fontId="11" fillId="0" borderId="0" xfId="0" applyNumberFormat="1" applyFont="1" applyFill="1" applyBorder="1" applyAlignment="1">
      <alignment horizontal="center" vertical="center" wrapText="1"/>
    </xf>
    <xf numFmtId="0" fontId="2" fillId="0" borderId="1" xfId="0" applyFont="1" applyFill="1" applyBorder="1"/>
    <xf numFmtId="49" fontId="2" fillId="6" borderId="1" xfId="0" quotePrefix="1"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xf>
    <xf numFmtId="165" fontId="0" fillId="3" borderId="4" xfId="0" applyNumberFormat="1" applyFill="1" applyBorder="1" applyAlignment="1">
      <alignment vertical="center" wrapText="1"/>
    </xf>
    <xf numFmtId="165" fontId="14" fillId="3" borderId="1" xfId="2" applyNumberFormat="1" applyFont="1" applyFill="1" applyBorder="1" applyAlignment="1">
      <alignment horizontal="center" vertical="center" wrapText="1"/>
    </xf>
    <xf numFmtId="165" fontId="2" fillId="3" borderId="11" xfId="0"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44" fontId="0" fillId="3" borderId="2" xfId="1" applyFont="1" applyFill="1" applyBorder="1" applyAlignment="1">
      <alignment horizontal="center"/>
    </xf>
    <xf numFmtId="44" fontId="0" fillId="3" borderId="3" xfId="1" applyFont="1" applyFill="1" applyBorder="1" applyAlignment="1">
      <alignment horizontal="center"/>
    </xf>
    <xf numFmtId="44" fontId="0" fillId="3" borderId="4" xfId="1" applyFont="1" applyFill="1" applyBorder="1" applyAlignment="1">
      <alignment horizontal="center"/>
    </xf>
    <xf numFmtId="0" fontId="0" fillId="0" borderId="1" xfId="0" applyFill="1" applyBorder="1" applyAlignment="1">
      <alignment horizontal="center" vertical="center"/>
    </xf>
    <xf numFmtId="0" fontId="0" fillId="0" borderId="1" xfId="0" applyBorder="1" applyAlignment="1">
      <alignment horizontal="center" vertical="center"/>
    </xf>
    <xf numFmtId="0" fontId="0" fillId="0" borderId="1" xfId="0" applyBorder="1"/>
    <xf numFmtId="44" fontId="0" fillId="3" borderId="0" xfId="1" applyFont="1" applyFill="1" applyAlignment="1">
      <alignment vertical="center" wrapText="1"/>
    </xf>
    <xf numFmtId="42" fontId="2" fillId="3" borderId="1" xfId="4" applyFont="1" applyFill="1" applyBorder="1"/>
    <xf numFmtId="42" fontId="2" fillId="0" borderId="1" xfId="4" applyFont="1" applyFill="1" applyBorder="1"/>
    <xf numFmtId="165" fontId="9" fillId="0" borderId="17" xfId="0" applyNumberFormat="1" applyFont="1" applyFill="1" applyBorder="1" applyAlignment="1">
      <alignment horizontal="center" vertical="center" wrapText="1"/>
    </xf>
    <xf numFmtId="44" fontId="0" fillId="0" borderId="2" xfId="1" applyFont="1" applyBorder="1"/>
    <xf numFmtId="42" fontId="0" fillId="0" borderId="0" xfId="4" applyFont="1" applyBorder="1"/>
    <xf numFmtId="0" fontId="0" fillId="0" borderId="0" xfId="0" applyBorder="1"/>
    <xf numFmtId="0" fontId="6"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vertical="center"/>
    </xf>
    <xf numFmtId="0" fontId="0" fillId="17" borderId="1" xfId="0" applyFill="1" applyBorder="1" applyAlignment="1">
      <alignment vertical="center"/>
    </xf>
    <xf numFmtId="0" fontId="0" fillId="15" borderId="1" xfId="0" applyFill="1" applyBorder="1" applyAlignment="1">
      <alignment vertical="center"/>
    </xf>
    <xf numFmtId="0" fontId="0" fillId="0" borderId="1" xfId="0" applyFont="1" applyBorder="1" applyAlignment="1">
      <alignment horizontal="center" vertical="center"/>
    </xf>
    <xf numFmtId="0" fontId="25" fillId="0" borderId="0" xfId="0" applyFont="1"/>
    <xf numFmtId="0" fontId="0" fillId="17" borderId="1" xfId="0" applyFill="1" applyBorder="1" applyAlignment="1">
      <alignment horizontal="center" vertical="center"/>
    </xf>
    <xf numFmtId="0" fontId="0" fillId="12" borderId="1" xfId="0" applyFill="1" applyBorder="1" applyAlignment="1">
      <alignment horizontal="center" vertical="center"/>
    </xf>
    <xf numFmtId="0" fontId="0" fillId="14" borderId="1" xfId="0" applyFont="1" applyFill="1" applyBorder="1" applyAlignment="1">
      <alignment horizontal="center" vertical="center"/>
    </xf>
    <xf numFmtId="0" fontId="0" fillId="13" borderId="1" xfId="0" applyFill="1" applyBorder="1" applyAlignment="1">
      <alignment horizontal="center" vertical="center"/>
    </xf>
    <xf numFmtId="0" fontId="0" fillId="18" borderId="1" xfId="0" applyFill="1" applyBorder="1" applyAlignment="1">
      <alignment horizontal="center" vertical="center"/>
    </xf>
    <xf numFmtId="0" fontId="0" fillId="11" borderId="1" xfId="0" applyFill="1" applyBorder="1" applyAlignment="1">
      <alignment horizontal="center" vertical="center"/>
    </xf>
    <xf numFmtId="0" fontId="0" fillId="16" borderId="1" xfId="0" applyFont="1" applyFill="1" applyBorder="1" applyAlignment="1">
      <alignment horizontal="center" vertical="center"/>
    </xf>
    <xf numFmtId="0" fontId="0" fillId="19" borderId="1" xfId="0" applyFill="1" applyBorder="1"/>
    <xf numFmtId="49" fontId="2" fillId="6" borderId="16" xfId="0" applyNumberFormat="1" applyFont="1" applyFill="1" applyBorder="1" applyAlignment="1">
      <alignment horizontal="center" vertical="center" wrapText="1"/>
    </xf>
    <xf numFmtId="49" fontId="2" fillId="6" borderId="0" xfId="0" applyNumberFormat="1" applyFont="1" applyFill="1" applyBorder="1" applyAlignment="1">
      <alignment horizontal="center" vertical="center" wrapText="1"/>
    </xf>
    <xf numFmtId="0" fontId="0" fillId="0" borderId="1" xfId="0" applyFill="1" applyBorder="1" applyAlignment="1">
      <alignment horizontal="center" vertical="center"/>
    </xf>
    <xf numFmtId="49" fontId="2" fillId="0" borderId="1" xfId="0" applyNumberFormat="1" applyFont="1" applyFill="1" applyBorder="1" applyAlignment="1">
      <alignment horizontal="center" vertical="center" wrapText="1"/>
    </xf>
    <xf numFmtId="167" fontId="3" fillId="0" borderId="1" xfId="2" applyNumberFormat="1" applyFill="1" applyBorder="1" applyAlignment="1">
      <alignment horizontal="center" vertical="center" wrapText="1"/>
    </xf>
    <xf numFmtId="167" fontId="2" fillId="0" borderId="1"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2" fillId="0" borderId="1" xfId="0" applyFont="1" applyFill="1" applyBorder="1" applyAlignment="1">
      <alignment horizontal="center" vertical="center" wrapText="1"/>
    </xf>
    <xf numFmtId="44" fontId="0" fillId="0" borderId="2" xfId="0" applyNumberFormat="1" applyBorder="1" applyAlignment="1">
      <alignment horizontal="center" vertical="center"/>
    </xf>
    <xf numFmtId="44" fontId="0" fillId="0" borderId="4" xfId="0" applyNumberFormat="1" applyBorder="1" applyAlignment="1">
      <alignment horizontal="center" vertical="center"/>
    </xf>
    <xf numFmtId="44" fontId="0" fillId="0" borderId="3" xfId="0" applyNumberFormat="1" applyBorder="1" applyAlignment="1">
      <alignment horizontal="center" vertical="center"/>
    </xf>
    <xf numFmtId="165" fontId="11" fillId="0" borderId="2" xfId="0" applyNumberFormat="1" applyFont="1" applyFill="1" applyBorder="1" applyAlignment="1">
      <alignment horizontal="center" vertical="center" wrapText="1"/>
    </xf>
    <xf numFmtId="165" fontId="11" fillId="0" borderId="4" xfId="0" applyNumberFormat="1" applyFont="1" applyFill="1" applyBorder="1" applyAlignment="1">
      <alignment horizontal="center" vertical="center" wrapText="1"/>
    </xf>
    <xf numFmtId="165" fontId="11" fillId="0" borderId="3" xfId="0" applyNumberFormat="1" applyFont="1" applyFill="1" applyBorder="1" applyAlignment="1">
      <alignment horizontal="center" vertical="center" wrapText="1"/>
    </xf>
    <xf numFmtId="6" fontId="11" fillId="0" borderId="2" xfId="0" applyNumberFormat="1" applyFont="1" applyFill="1" applyBorder="1" applyAlignment="1">
      <alignment horizontal="center" vertical="center" wrapText="1"/>
    </xf>
    <xf numFmtId="6" fontId="11" fillId="0" borderId="4" xfId="0" applyNumberFormat="1" applyFont="1" applyFill="1" applyBorder="1" applyAlignment="1">
      <alignment horizontal="center" vertical="center" wrapText="1"/>
    </xf>
    <xf numFmtId="6" fontId="11" fillId="0" borderId="3" xfId="0" applyNumberFormat="1" applyFont="1" applyFill="1" applyBorder="1" applyAlignment="1">
      <alignment horizontal="center" vertical="center" wrapText="1"/>
    </xf>
    <xf numFmtId="44" fontId="0" fillId="0" borderId="2" xfId="1" applyFont="1" applyFill="1" applyBorder="1" applyAlignment="1">
      <alignment horizontal="center" vertical="center"/>
    </xf>
    <xf numFmtId="44" fontId="0" fillId="0" borderId="4" xfId="1" applyFont="1" applyFill="1" applyBorder="1" applyAlignment="1">
      <alignment horizontal="center" vertical="center"/>
    </xf>
    <xf numFmtId="44" fontId="0" fillId="0" borderId="3" xfId="1" applyFont="1" applyFill="1" applyBorder="1" applyAlignment="1">
      <alignment horizontal="center" vertical="center"/>
    </xf>
    <xf numFmtId="44" fontId="0" fillId="0" borderId="4" xfId="1" applyFont="1" applyBorder="1" applyAlignment="1">
      <alignment horizontal="center" vertical="center" wrapText="1"/>
    </xf>
    <xf numFmtId="44" fontId="0" fillId="0" borderId="3" xfId="1" applyFont="1" applyBorder="1" applyAlignment="1">
      <alignment horizontal="center" vertical="center" wrapText="1"/>
    </xf>
    <xf numFmtId="42" fontId="7" fillId="0" borderId="2" xfId="4" applyFont="1" applyFill="1" applyBorder="1" applyAlignment="1">
      <alignment horizontal="center" vertical="center"/>
    </xf>
    <xf numFmtId="42" fontId="7" fillId="0" borderId="3" xfId="4" applyFont="1" applyFill="1" applyBorder="1" applyAlignment="1">
      <alignment horizontal="center" vertical="center"/>
    </xf>
    <xf numFmtId="165" fontId="2" fillId="0" borderId="1" xfId="0" applyNumberFormat="1" applyFont="1" applyFill="1" applyBorder="1" applyAlignment="1">
      <alignment horizontal="center" vertical="center"/>
    </xf>
    <xf numFmtId="0" fontId="0" fillId="0" borderId="1" xfId="0" applyFill="1" applyBorder="1" applyAlignment="1">
      <alignment horizont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0" fillId="0" borderId="1" xfId="0" applyBorder="1" applyAlignment="1">
      <alignment horizontal="center" vertical="center" wrapText="1"/>
    </xf>
    <xf numFmtId="44" fontId="0" fillId="0" borderId="2" xfId="0" applyNumberFormat="1" applyFill="1" applyBorder="1" applyAlignment="1">
      <alignment horizontal="center" vertical="center"/>
    </xf>
    <xf numFmtId="44" fontId="0" fillId="0" borderId="4" xfId="0" applyNumberFormat="1" applyFill="1" applyBorder="1" applyAlignment="1">
      <alignment horizontal="center" vertical="center"/>
    </xf>
    <xf numFmtId="44" fontId="0" fillId="0" borderId="3" xfId="0" applyNumberFormat="1" applyFill="1" applyBorder="1" applyAlignment="1">
      <alignment horizontal="center" vertical="center"/>
    </xf>
    <xf numFmtId="0" fontId="9" fillId="0" borderId="7"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wrapText="1"/>
    </xf>
    <xf numFmtId="42" fontId="0" fillId="2" borderId="1" xfId="4"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165" fontId="0" fillId="3" borderId="1" xfId="0" applyNumberFormat="1" applyFill="1" applyBorder="1" applyAlignment="1">
      <alignment horizontal="center" vertical="center"/>
    </xf>
    <xf numFmtId="42" fontId="0" fillId="0" borderId="2" xfId="4" applyFont="1" applyFill="1" applyBorder="1" applyAlignment="1">
      <alignment horizontal="center" vertical="center" wrapText="1"/>
    </xf>
    <xf numFmtId="42" fontId="0" fillId="0" borderId="3" xfId="4" applyFont="1" applyFill="1" applyBorder="1" applyAlignment="1">
      <alignment horizontal="center" vertical="center" wrapText="1"/>
    </xf>
    <xf numFmtId="165" fontId="0" fillId="0" borderId="1" xfId="0" applyNumberFormat="1" applyBorder="1" applyAlignment="1">
      <alignment horizontal="center"/>
    </xf>
    <xf numFmtId="165" fontId="0" fillId="0" borderId="1" xfId="0" applyNumberFormat="1" applyBorder="1" applyAlignment="1">
      <alignment horizontal="center" vertical="center"/>
    </xf>
    <xf numFmtId="167" fontId="2" fillId="4" borderId="2" xfId="0" applyNumberFormat="1" applyFont="1" applyFill="1" applyBorder="1" applyAlignment="1">
      <alignment horizontal="center" vertical="center" wrapText="1"/>
    </xf>
    <xf numFmtId="167" fontId="2" fillId="4" borderId="4" xfId="0" applyNumberFormat="1" applyFont="1" applyFill="1" applyBorder="1" applyAlignment="1">
      <alignment horizontal="center" vertical="center" wrapText="1"/>
    </xf>
    <xf numFmtId="167" fontId="3" fillId="4" borderId="2" xfId="2" applyNumberFormat="1" applyFill="1" applyBorder="1" applyAlignment="1">
      <alignment horizontal="center" vertical="center" wrapText="1"/>
    </xf>
    <xf numFmtId="167" fontId="3" fillId="4" borderId="4" xfId="2" applyNumberFormat="1" applyFill="1" applyBorder="1" applyAlignment="1">
      <alignment horizontal="center" vertical="center" wrapText="1"/>
    </xf>
    <xf numFmtId="44" fontId="0" fillId="0" borderId="4" xfId="1" applyFont="1" applyBorder="1" applyAlignment="1">
      <alignment horizontal="center" vertical="center"/>
    </xf>
    <xf numFmtId="0" fontId="2" fillId="0" borderId="3" xfId="0" applyFont="1" applyFill="1" applyBorder="1" applyAlignment="1">
      <alignment horizontal="center" vertical="center" wrapText="1"/>
    </xf>
    <xf numFmtId="44" fontId="0" fillId="3" borderId="1" xfId="1" applyFont="1" applyFill="1" applyBorder="1" applyAlignment="1">
      <alignment horizontal="center" vertical="center"/>
    </xf>
    <xf numFmtId="44" fontId="0" fillId="0" borderId="1" xfId="0" applyNumberFormat="1" applyBorder="1" applyAlignment="1">
      <alignment horizontal="center" vertical="center"/>
    </xf>
    <xf numFmtId="165" fontId="0" fillId="0" borderId="2" xfId="0" applyNumberFormat="1" applyBorder="1" applyAlignment="1">
      <alignment horizontal="center" vertical="center" wrapText="1"/>
    </xf>
    <xf numFmtId="165" fontId="0" fillId="0" borderId="4" xfId="0" applyNumberFormat="1" applyBorder="1" applyAlignment="1">
      <alignment horizontal="center" vertical="center" wrapText="1"/>
    </xf>
    <xf numFmtId="165" fontId="0" fillId="0" borderId="3" xfId="0" applyNumberFormat="1" applyBorder="1" applyAlignment="1">
      <alignment horizontal="center" vertical="center" wrapText="1"/>
    </xf>
    <xf numFmtId="165" fontId="0" fillId="0" borderId="1" xfId="0" applyNumberFormat="1" applyBorder="1" applyAlignment="1">
      <alignment horizontal="center" vertical="center" wrapText="1"/>
    </xf>
    <xf numFmtId="0" fontId="7" fillId="0" borderId="1" xfId="0" applyFont="1" applyFill="1" applyBorder="1" applyAlignment="1">
      <alignment horizontal="center" vertical="center" wrapText="1"/>
    </xf>
    <xf numFmtId="165" fontId="2" fillId="0" borderId="2" xfId="0"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44" fontId="0" fillId="2" borderId="1" xfId="0" applyNumberFormat="1" applyFill="1" applyBorder="1" applyAlignment="1">
      <alignment horizontal="center" vertical="center"/>
    </xf>
    <xf numFmtId="0" fontId="0" fillId="2" borderId="1" xfId="0" applyFill="1" applyBorder="1" applyAlignment="1">
      <alignment horizontal="center" vertical="center"/>
    </xf>
    <xf numFmtId="44" fontId="2" fillId="0" borderId="1" xfId="0" applyNumberFormat="1" applyFont="1" applyBorder="1" applyAlignment="1">
      <alignment horizontal="center" vertical="center"/>
    </xf>
    <xf numFmtId="44" fontId="2" fillId="3" borderId="1" xfId="1" applyFont="1" applyFill="1" applyBorder="1" applyAlignment="1">
      <alignment horizontal="center" vertical="center"/>
    </xf>
    <xf numFmtId="6" fontId="9" fillId="0" borderId="1" xfId="0" applyNumberFormat="1" applyFont="1" applyFill="1" applyBorder="1" applyAlignment="1">
      <alignment horizontal="center" vertical="center" wrapText="1"/>
    </xf>
    <xf numFmtId="165" fontId="2" fillId="0" borderId="1" xfId="5" applyNumberFormat="1" applyFont="1" applyFill="1" applyBorder="1" applyAlignment="1">
      <alignment horizontal="center" vertical="center" wrapText="1"/>
    </xf>
    <xf numFmtId="6" fontId="9" fillId="2" borderId="1" xfId="0" applyNumberFormat="1" applyFont="1" applyFill="1" applyBorder="1" applyAlignment="1">
      <alignment horizontal="center" vertical="center" wrapText="1"/>
    </xf>
    <xf numFmtId="44" fontId="0" fillId="2" borderId="1" xfId="1" applyFont="1" applyFill="1" applyBorder="1" applyAlignment="1">
      <alignment horizontal="center" vertical="center"/>
    </xf>
    <xf numFmtId="165" fontId="0" fillId="0" borderId="14" xfId="0" applyNumberFormat="1" applyBorder="1" applyAlignment="1">
      <alignment horizontal="center" vertical="center" wrapText="1"/>
    </xf>
    <xf numFmtId="165" fontId="0" fillId="0" borderId="13" xfId="0" applyNumberFormat="1" applyBorder="1" applyAlignment="1">
      <alignment horizontal="center" vertical="center" wrapText="1"/>
    </xf>
    <xf numFmtId="42" fontId="0" fillId="3" borderId="16" xfId="4" applyFont="1" applyFill="1" applyBorder="1" applyAlignment="1">
      <alignment horizontal="center" vertical="center"/>
    </xf>
    <xf numFmtId="42" fontId="0" fillId="3" borderId="5" xfId="4" applyFont="1" applyFill="1" applyBorder="1" applyAlignment="1">
      <alignment horizontal="center" vertical="center"/>
    </xf>
    <xf numFmtId="42" fontId="0" fillId="0" borderId="8" xfId="0" applyNumberFormat="1" applyBorder="1" applyAlignment="1">
      <alignment horizontal="center"/>
    </xf>
    <xf numFmtId="0" fontId="0" fillId="0" borderId="10" xfId="0" applyBorder="1" applyAlignment="1">
      <alignment horizontal="center"/>
    </xf>
    <xf numFmtId="42" fontId="0" fillId="0" borderId="16" xfId="0" applyNumberFormat="1" applyBorder="1" applyAlignment="1">
      <alignment horizontal="center" vertical="center"/>
    </xf>
    <xf numFmtId="42" fontId="0" fillId="0" borderId="5" xfId="0" applyNumberFormat="1" applyBorder="1" applyAlignment="1">
      <alignment horizontal="center" vertical="center"/>
    </xf>
    <xf numFmtId="42" fontId="0" fillId="0" borderId="1" xfId="0" applyNumberFormat="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16" xfId="0" applyBorder="1" applyAlignment="1">
      <alignment horizontal="center" vertical="center" wrapText="1"/>
    </xf>
    <xf numFmtId="0" fontId="0" fillId="0" borderId="0" xfId="0" applyBorder="1" applyAlignment="1">
      <alignment horizontal="center" vertical="center" wrapText="1"/>
    </xf>
    <xf numFmtId="44" fontId="0" fillId="0" borderId="1" xfId="1" applyFont="1" applyBorder="1" applyAlignment="1">
      <alignment horizontal="center" vertical="center"/>
    </xf>
    <xf numFmtId="165" fontId="9" fillId="0" borderId="1" xfId="0" applyNumberFormat="1" applyFont="1" applyFill="1" applyBorder="1" applyAlignment="1">
      <alignment horizontal="center" vertical="center" wrapText="1"/>
    </xf>
    <xf numFmtId="167" fontId="13" fillId="0" borderId="2" xfId="2" applyNumberFormat="1" applyFont="1" applyFill="1" applyBorder="1" applyAlignment="1">
      <alignment horizontal="center" vertical="center"/>
    </xf>
    <xf numFmtId="167" fontId="13" fillId="0" borderId="4" xfId="2" applyNumberFormat="1" applyFont="1" applyFill="1" applyBorder="1" applyAlignment="1">
      <alignment horizontal="center" vertical="center"/>
    </xf>
    <xf numFmtId="167" fontId="13" fillId="0" borderId="3" xfId="2" applyNumberFormat="1" applyFont="1" applyFill="1" applyBorder="1" applyAlignment="1">
      <alignment horizontal="center" vertical="center"/>
    </xf>
    <xf numFmtId="165" fontId="9" fillId="3" borderId="2" xfId="0" applyNumberFormat="1" applyFont="1" applyFill="1" applyBorder="1" applyAlignment="1">
      <alignment horizontal="center" vertical="center" wrapText="1"/>
    </xf>
    <xf numFmtId="165" fontId="9" fillId="3" borderId="4" xfId="0"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165" fontId="2" fillId="4" borderId="1" xfId="0" applyNumberFormat="1" applyFont="1" applyFill="1" applyBorder="1" applyAlignment="1">
      <alignment horizontal="center" vertical="center" wrapText="1"/>
    </xf>
    <xf numFmtId="165" fontId="2" fillId="3" borderId="1" xfId="0" applyNumberFormat="1" applyFont="1" applyFill="1" applyBorder="1" applyAlignment="1">
      <alignment horizontal="center" vertical="center" wrapText="1"/>
    </xf>
    <xf numFmtId="165" fontId="9" fillId="2" borderId="1" xfId="0" applyNumberFormat="1" applyFont="1" applyFill="1" applyBorder="1" applyAlignment="1">
      <alignment horizontal="center" vertical="center" wrapText="1"/>
    </xf>
    <xf numFmtId="165" fontId="0" fillId="3" borderId="1" xfId="0" applyNumberFormat="1" applyFill="1" applyBorder="1" applyAlignment="1">
      <alignment horizontal="center" vertical="center" wrapText="1"/>
    </xf>
    <xf numFmtId="165" fontId="7" fillId="0" borderId="2" xfId="0" applyNumberFormat="1"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167" fontId="13" fillId="0" borderId="1" xfId="2" applyNumberFormat="1" applyFont="1" applyFill="1" applyBorder="1" applyAlignment="1">
      <alignment horizontal="center" vertical="center" wrapText="1"/>
    </xf>
    <xf numFmtId="167" fontId="2" fillId="0" borderId="1" xfId="0" applyNumberFormat="1" applyFont="1" applyFill="1" applyBorder="1" applyAlignment="1">
      <alignment horizontal="left" vertical="center" wrapText="1"/>
    </xf>
    <xf numFmtId="165" fontId="0" fillId="2" borderId="2" xfId="1" applyNumberFormat="1" applyFont="1" applyFill="1" applyBorder="1" applyAlignment="1">
      <alignment horizontal="center" vertical="center" wrapText="1"/>
    </xf>
    <xf numFmtId="44" fontId="0" fillId="2" borderId="4" xfId="1" applyFont="1" applyFill="1" applyBorder="1" applyAlignment="1">
      <alignment horizontal="center" vertical="center" wrapText="1"/>
    </xf>
    <xf numFmtId="44" fontId="0" fillId="2" borderId="3" xfId="1" applyFont="1" applyFill="1" applyBorder="1" applyAlignment="1">
      <alignment horizontal="center" vertical="center" wrapText="1"/>
    </xf>
    <xf numFmtId="165" fontId="9" fillId="0" borderId="2" xfId="0" applyNumberFormat="1" applyFont="1" applyFill="1" applyBorder="1" applyAlignment="1">
      <alignment horizontal="center" vertical="center" wrapText="1"/>
    </xf>
    <xf numFmtId="165" fontId="9" fillId="0" borderId="3" xfId="0" applyNumberFormat="1" applyFont="1" applyFill="1" applyBorder="1" applyAlignment="1">
      <alignment horizontal="center" vertical="center" wrapText="1"/>
    </xf>
    <xf numFmtId="165" fontId="2" fillId="3" borderId="2" xfId="0" applyNumberFormat="1" applyFont="1" applyFill="1" applyBorder="1" applyAlignment="1">
      <alignment horizontal="center" vertical="center" wrapText="1"/>
    </xf>
    <xf numFmtId="165" fontId="2" fillId="3" borderId="4"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9" fillId="3" borderId="1" xfId="0" applyNumberFormat="1" applyFont="1" applyFill="1" applyBorder="1" applyAlignment="1">
      <alignment horizontal="center" vertical="center" wrapText="1"/>
    </xf>
    <xf numFmtId="165" fontId="2" fillId="0" borderId="4"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165" fontId="0" fillId="3" borderId="2" xfId="0" applyNumberFormat="1" applyFill="1" applyBorder="1" applyAlignment="1">
      <alignment horizontal="center" vertical="center" wrapText="1"/>
    </xf>
    <xf numFmtId="165" fontId="0" fillId="3" borderId="4" xfId="0" applyNumberFormat="1" applyFill="1" applyBorder="1" applyAlignment="1">
      <alignment horizontal="center" vertical="center" wrapText="1"/>
    </xf>
    <xf numFmtId="165" fontId="0" fillId="3" borderId="3" xfId="0" applyNumberFormat="1" applyFill="1" applyBorder="1" applyAlignment="1">
      <alignment horizontal="center" vertical="center" wrapText="1"/>
    </xf>
    <xf numFmtId="165" fontId="9" fillId="0" borderId="1" xfId="2" applyNumberFormat="1" applyFont="1" applyFill="1" applyBorder="1" applyAlignment="1">
      <alignment horizontal="center" vertical="center" wrapText="1"/>
    </xf>
    <xf numFmtId="165" fontId="9" fillId="3"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6" fontId="7" fillId="0" borderId="1" xfId="0" applyNumberFormat="1" applyFont="1" applyFill="1" applyBorder="1" applyAlignment="1">
      <alignment horizontal="center" vertical="center" wrapText="1"/>
    </xf>
    <xf numFmtId="6" fontId="2" fillId="0" borderId="1" xfId="0" applyNumberFormat="1" applyFont="1" applyFill="1" applyBorder="1" applyAlignment="1">
      <alignment horizontal="center" vertical="center" wrapText="1"/>
    </xf>
    <xf numFmtId="165" fontId="10" fillId="4" borderId="2" xfId="0" applyNumberFormat="1" applyFont="1" applyFill="1" applyBorder="1" applyAlignment="1">
      <alignment horizontal="center" vertical="center" wrapText="1"/>
    </xf>
    <xf numFmtId="165" fontId="10" fillId="4" borderId="4" xfId="0" applyNumberFormat="1" applyFont="1" applyFill="1" applyBorder="1" applyAlignment="1">
      <alignment horizontal="center" vertical="center" wrapText="1"/>
    </xf>
    <xf numFmtId="165" fontId="10" fillId="4" borderId="3" xfId="0" applyNumberFormat="1" applyFont="1" applyFill="1" applyBorder="1" applyAlignment="1">
      <alignment horizontal="center" vertical="center" wrapText="1"/>
    </xf>
    <xf numFmtId="44" fontId="2" fillId="2" borderId="1" xfId="0" applyNumberFormat="1" applyFont="1" applyFill="1" applyBorder="1" applyAlignment="1">
      <alignment horizontal="center" vertical="center"/>
    </xf>
    <xf numFmtId="42" fontId="9" fillId="0" borderId="2" xfId="4" applyFont="1" applyFill="1" applyBorder="1" applyAlignment="1">
      <alignment horizontal="center" vertical="center" wrapText="1"/>
    </xf>
    <xf numFmtId="42" fontId="9" fillId="0" borderId="4" xfId="4" applyFont="1" applyFill="1" applyBorder="1" applyAlignment="1">
      <alignment horizontal="center" vertical="center" wrapText="1"/>
    </xf>
    <xf numFmtId="42" fontId="9" fillId="0" borderId="3" xfId="4" applyFont="1" applyFill="1" applyBorder="1" applyAlignment="1">
      <alignment horizontal="center" vertical="center" wrapText="1"/>
    </xf>
    <xf numFmtId="44" fontId="2" fillId="2" borderId="1" xfId="1" applyFont="1" applyFill="1" applyBorder="1" applyAlignment="1">
      <alignment horizontal="center" vertical="center"/>
    </xf>
    <xf numFmtId="44" fontId="2" fillId="2" borderId="2" xfId="1" applyFont="1" applyFill="1" applyBorder="1" applyAlignment="1">
      <alignment horizontal="center" vertical="center"/>
    </xf>
    <xf numFmtId="44" fontId="0" fillId="3" borderId="1" xfId="0" applyNumberFormat="1" applyFill="1" applyBorder="1" applyAlignment="1">
      <alignment horizontal="center" vertical="center"/>
    </xf>
    <xf numFmtId="44" fontId="0" fillId="0" borderId="8" xfId="0" applyNumberFormat="1" applyBorder="1" applyAlignment="1">
      <alignment horizontal="center" vertical="center"/>
    </xf>
    <xf numFmtId="44" fontId="0" fillId="0" borderId="9" xfId="0" applyNumberFormat="1" applyBorder="1" applyAlignment="1">
      <alignment horizontal="center" vertical="center"/>
    </xf>
    <xf numFmtId="44" fontId="0" fillId="0" borderId="10" xfId="0" applyNumberFormat="1" applyBorder="1" applyAlignment="1">
      <alignment horizontal="center" vertical="center"/>
    </xf>
    <xf numFmtId="44" fontId="0" fillId="2" borderId="16" xfId="0" applyNumberFormat="1" applyFill="1" applyBorder="1" applyAlignment="1">
      <alignment horizontal="center" vertical="center"/>
    </xf>
    <xf numFmtId="44" fontId="0" fillId="2" borderId="0" xfId="0" applyNumberFormat="1" applyFill="1" applyAlignment="1">
      <alignment horizontal="center" vertical="center"/>
    </xf>
    <xf numFmtId="44" fontId="0" fillId="2" borderId="5" xfId="0" applyNumberFormat="1" applyFill="1" applyBorder="1" applyAlignment="1">
      <alignment horizontal="center" vertical="center"/>
    </xf>
    <xf numFmtId="44" fontId="0" fillId="0" borderId="16" xfId="0" applyNumberFormat="1" applyBorder="1" applyAlignment="1">
      <alignment horizontal="center" vertical="center"/>
    </xf>
    <xf numFmtId="44" fontId="0" fillId="0" borderId="0" xfId="0" applyNumberFormat="1" applyAlignment="1">
      <alignment horizontal="center" vertical="center"/>
    </xf>
    <xf numFmtId="44" fontId="0" fillId="0" borderId="5" xfId="0" applyNumberFormat="1" applyBorder="1" applyAlignment="1">
      <alignment horizontal="center" vertical="center"/>
    </xf>
    <xf numFmtId="0" fontId="0" fillId="0" borderId="5" xfId="0" applyBorder="1" applyAlignment="1">
      <alignment horizontal="center" vertical="center" wrapText="1"/>
    </xf>
    <xf numFmtId="44" fontId="0" fillId="0" borderId="2" xfId="1" applyFont="1" applyBorder="1" applyAlignment="1">
      <alignment horizontal="center" vertical="center"/>
    </xf>
    <xf numFmtId="165" fontId="11" fillId="3" borderId="2" xfId="0" applyNumberFormat="1" applyFont="1" applyFill="1" applyBorder="1" applyAlignment="1">
      <alignment horizontal="center" vertical="center" wrapText="1"/>
    </xf>
    <xf numFmtId="165" fontId="11" fillId="3" borderId="4" xfId="0" applyNumberFormat="1" applyFont="1" applyFill="1" applyBorder="1" applyAlignment="1">
      <alignment horizontal="center" vertical="center" wrapText="1"/>
    </xf>
    <xf numFmtId="44" fontId="0" fillId="0" borderId="7" xfId="0" applyNumberFormat="1" applyBorder="1" applyAlignment="1">
      <alignment horizontal="center" vertical="center"/>
    </xf>
    <xf numFmtId="44" fontId="0" fillId="0" borderId="15" xfId="0" applyNumberFormat="1" applyBorder="1" applyAlignment="1">
      <alignment horizontal="center" vertical="center"/>
    </xf>
    <xf numFmtId="5" fontId="2" fillId="0" borderId="2" xfId="0" applyNumberFormat="1" applyFont="1" applyFill="1" applyBorder="1" applyAlignment="1">
      <alignment horizontal="center" vertical="center" wrapText="1"/>
    </xf>
    <xf numFmtId="5" fontId="2" fillId="0" borderId="4" xfId="0" applyNumberFormat="1" applyFont="1" applyFill="1" applyBorder="1" applyAlignment="1">
      <alignment horizontal="center" vertical="center" wrapText="1"/>
    </xf>
    <xf numFmtId="5" fontId="2" fillId="0" borderId="3" xfId="0" applyNumberFormat="1" applyFont="1" applyFill="1" applyBorder="1" applyAlignment="1">
      <alignment horizontal="center" vertical="center" wrapText="1"/>
    </xf>
    <xf numFmtId="165" fontId="0" fillId="2" borderId="4" xfId="0" applyNumberFormat="1" applyFill="1" applyBorder="1" applyAlignment="1">
      <alignment horizontal="center" vertical="center"/>
    </xf>
    <xf numFmtId="166" fontId="2" fillId="0" borderId="2" xfId="0" applyNumberFormat="1" applyFont="1" applyFill="1" applyBorder="1" applyAlignment="1">
      <alignment horizontal="center" vertical="center" wrapText="1"/>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167" fontId="3" fillId="0" borderId="2" xfId="2" applyNumberFormat="1" applyFill="1" applyBorder="1" applyAlignment="1">
      <alignment horizontal="center" vertical="center" wrapText="1"/>
    </xf>
    <xf numFmtId="167" fontId="3" fillId="0" borderId="3" xfId="2" applyNumberForma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167" fontId="2" fillId="0" borderId="3" xfId="0" applyNumberFormat="1" applyFont="1" applyFill="1" applyBorder="1" applyAlignment="1">
      <alignment horizontal="center" vertical="center" wrapText="1"/>
    </xf>
    <xf numFmtId="167" fontId="3" fillId="0" borderId="4" xfId="2" applyNumberFormat="1" applyFill="1" applyBorder="1" applyAlignment="1">
      <alignment horizontal="center" vertical="center" wrapText="1"/>
    </xf>
    <xf numFmtId="167" fontId="2" fillId="0" borderId="4" xfId="0" applyNumberFormat="1" applyFont="1" applyFill="1" applyBorder="1" applyAlignment="1">
      <alignment horizontal="center" vertical="center" wrapText="1"/>
    </xf>
    <xf numFmtId="6" fontId="11" fillId="0" borderId="1" xfId="0" applyNumberFormat="1" applyFont="1" applyFill="1" applyBorder="1" applyAlignment="1">
      <alignment horizontal="center" vertical="center" wrapText="1"/>
    </xf>
    <xf numFmtId="44" fontId="0" fillId="0" borderId="1" xfId="0" applyNumberFormat="1" applyBorder="1" applyAlignment="1">
      <alignment horizontal="center"/>
    </xf>
    <xf numFmtId="44" fontId="0" fillId="0" borderId="3" xfId="1" applyFont="1" applyBorder="1" applyAlignment="1">
      <alignment horizontal="center" vertical="center"/>
    </xf>
    <xf numFmtId="49" fontId="9" fillId="0" borderId="2"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167" fontId="15" fillId="0" borderId="2" xfId="2" applyNumberFormat="1" applyFont="1" applyFill="1" applyBorder="1" applyAlignment="1">
      <alignment horizontal="center" vertical="center" wrapText="1"/>
    </xf>
    <xf numFmtId="167" fontId="15" fillId="0" borderId="4" xfId="2" applyNumberFormat="1" applyFont="1" applyFill="1" applyBorder="1" applyAlignment="1">
      <alignment horizontal="center" vertical="center" wrapText="1"/>
    </xf>
    <xf numFmtId="167" fontId="15" fillId="0" borderId="3" xfId="2" applyNumberFormat="1" applyFont="1" applyFill="1" applyBorder="1" applyAlignment="1">
      <alignment horizontal="center" vertical="center" wrapText="1"/>
    </xf>
    <xf numFmtId="0" fontId="15" fillId="0" borderId="2" xfId="2" applyFont="1" applyFill="1" applyBorder="1" applyAlignment="1">
      <alignment horizontal="center" vertical="center"/>
    </xf>
    <xf numFmtId="0" fontId="15" fillId="0" borderId="4" xfId="2" applyFont="1" applyFill="1" applyBorder="1" applyAlignment="1">
      <alignment horizontal="center" vertical="center"/>
    </xf>
    <xf numFmtId="0" fontId="15" fillId="0" borderId="3" xfId="2" applyFont="1" applyFill="1" applyBorder="1" applyAlignment="1">
      <alignment horizontal="center" vertical="center"/>
    </xf>
    <xf numFmtId="44" fontId="0" fillId="0" borderId="1" xfId="1"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6" xfId="0" applyFont="1" applyFill="1" applyBorder="1" applyAlignment="1">
      <alignment horizontal="center" vertical="center" wrapText="1"/>
    </xf>
    <xf numFmtId="6" fontId="9" fillId="0" borderId="7" xfId="0" applyNumberFormat="1" applyFont="1" applyFill="1" applyBorder="1" applyAlignment="1">
      <alignment horizontal="center" vertical="center" wrapText="1"/>
    </xf>
    <xf numFmtId="6" fontId="9" fillId="0" borderId="15" xfId="0" applyNumberFormat="1" applyFont="1" applyFill="1" applyBorder="1" applyAlignment="1">
      <alignment horizontal="center" vertical="center" wrapText="1"/>
    </xf>
    <xf numFmtId="6" fontId="9" fillId="0" borderId="6" xfId="0" applyNumberFormat="1" applyFont="1" applyFill="1" applyBorder="1" applyAlignment="1">
      <alignment horizontal="center" vertical="center" wrapText="1"/>
    </xf>
    <xf numFmtId="44" fontId="0" fillId="5" borderId="4" xfId="1" applyFont="1" applyFill="1" applyBorder="1" applyAlignment="1">
      <alignment horizontal="center" vertical="center"/>
    </xf>
    <xf numFmtId="165" fontId="9" fillId="0" borderId="4" xfId="0" applyNumberFormat="1" applyFont="1" applyFill="1" applyBorder="1" applyAlignment="1">
      <alignment horizontal="center" vertical="center" wrapText="1"/>
    </xf>
    <xf numFmtId="44" fontId="2" fillId="0" borderId="1" xfId="1" applyFont="1" applyBorder="1" applyAlignment="1">
      <alignment horizontal="center" vertical="center"/>
    </xf>
    <xf numFmtId="44" fontId="0" fillId="3" borderId="9" xfId="0" applyNumberFormat="1" applyFill="1" applyBorder="1" applyAlignment="1">
      <alignment horizontal="center" vertical="center"/>
    </xf>
    <xf numFmtId="167" fontId="15" fillId="0" borderId="1" xfId="2" applyNumberFormat="1" applyFont="1" applyFill="1" applyBorder="1" applyAlignment="1">
      <alignment horizontal="center" vertical="center" wrapText="1"/>
    </xf>
    <xf numFmtId="0" fontId="0" fillId="0" borderId="1" xfId="0" applyBorder="1" applyAlignment="1">
      <alignment horizontal="center" wrapText="1"/>
    </xf>
    <xf numFmtId="6" fontId="9" fillId="0" borderId="4" xfId="0" applyNumberFormat="1" applyFont="1" applyFill="1" applyBorder="1" applyAlignment="1">
      <alignment horizontal="center" vertical="center" wrapText="1"/>
    </xf>
    <xf numFmtId="6" fontId="9" fillId="0" borderId="3" xfId="0" applyNumberFormat="1" applyFont="1" applyFill="1" applyBorder="1" applyAlignment="1">
      <alignment horizontal="center" vertical="center" wrapText="1"/>
    </xf>
    <xf numFmtId="44" fontId="0" fillId="0" borderId="2" xfId="0" applyNumberFormat="1" applyFont="1" applyFill="1" applyBorder="1" applyAlignment="1">
      <alignment horizontal="center" vertical="center" wrapText="1"/>
    </xf>
    <xf numFmtId="44" fontId="0" fillId="0" borderId="4" xfId="0" applyNumberFormat="1" applyFont="1" applyFill="1" applyBorder="1" applyAlignment="1">
      <alignment horizontal="center" vertical="center" wrapText="1"/>
    </xf>
    <xf numFmtId="44" fontId="0" fillId="0" borderId="3" xfId="0" applyNumberFormat="1" applyFont="1" applyFill="1" applyBorder="1" applyAlignment="1">
      <alignment horizontal="center" vertical="center" wrapText="1"/>
    </xf>
    <xf numFmtId="44" fontId="2" fillId="3" borderId="2" xfId="0" applyNumberFormat="1" applyFont="1" applyFill="1" applyBorder="1" applyAlignment="1">
      <alignment horizontal="center" vertical="center"/>
    </xf>
    <xf numFmtId="44" fontId="2" fillId="3" borderId="4" xfId="0" applyNumberFormat="1" applyFont="1" applyFill="1" applyBorder="1" applyAlignment="1">
      <alignment horizontal="center" vertical="center"/>
    </xf>
    <xf numFmtId="44" fontId="2" fillId="3" borderId="3" xfId="0" applyNumberFormat="1" applyFont="1" applyFill="1" applyBorder="1" applyAlignment="1">
      <alignment horizontal="center" vertical="center"/>
    </xf>
    <xf numFmtId="44" fontId="0" fillId="0" borderId="2" xfId="1" applyFont="1" applyBorder="1" applyAlignment="1">
      <alignment horizontal="center"/>
    </xf>
    <xf numFmtId="44" fontId="0" fillId="0" borderId="3" xfId="1" applyFont="1" applyBorder="1" applyAlignment="1">
      <alignment horizontal="center"/>
    </xf>
    <xf numFmtId="44" fontId="0" fillId="2" borderId="2" xfId="0" applyNumberFormat="1" applyFill="1" applyBorder="1" applyAlignment="1">
      <alignment horizontal="center" vertical="center"/>
    </xf>
    <xf numFmtId="44" fontId="0" fillId="2" borderId="4" xfId="0" applyNumberFormat="1" applyFill="1" applyBorder="1" applyAlignment="1">
      <alignment horizontal="center" vertical="center"/>
    </xf>
    <xf numFmtId="44" fontId="0" fillId="2" borderId="3" xfId="0" applyNumberFormat="1" applyFill="1" applyBorder="1" applyAlignment="1">
      <alignment horizontal="center" vertical="center"/>
    </xf>
    <xf numFmtId="44" fontId="0" fillId="0" borderId="1" xfId="0" applyNumberFormat="1" applyFont="1" applyBorder="1" applyAlignment="1">
      <alignment horizontal="center" vertical="center"/>
    </xf>
    <xf numFmtId="165" fontId="0" fillId="0" borderId="2" xfId="0" applyNumberFormat="1" applyBorder="1" applyAlignment="1">
      <alignment horizontal="center" vertical="center"/>
    </xf>
    <xf numFmtId="165" fontId="0" fillId="0" borderId="4" xfId="0" applyNumberFormat="1" applyBorder="1" applyAlignment="1">
      <alignment horizontal="center" vertical="center"/>
    </xf>
    <xf numFmtId="165" fontId="0" fillId="0" borderId="3" xfId="0" applyNumberFormat="1" applyBorder="1" applyAlignment="1">
      <alignment horizontal="center" vertical="center"/>
    </xf>
    <xf numFmtId="0" fontId="8" fillId="0" borderId="2"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3" xfId="0" applyFont="1" applyFill="1" applyBorder="1" applyAlignment="1">
      <alignment horizontal="center" vertical="center" wrapText="1"/>
    </xf>
    <xf numFmtId="8" fontId="2" fillId="0" borderId="1" xfId="0" applyNumberFormat="1" applyFont="1" applyFill="1" applyBorder="1" applyAlignment="1">
      <alignment horizontal="center" vertical="center" wrapText="1"/>
    </xf>
    <xf numFmtId="166" fontId="2" fillId="0" borderId="1" xfId="0" applyNumberFormat="1" applyFont="1" applyFill="1" applyBorder="1" applyAlignment="1">
      <alignment horizontal="center" vertical="center" wrapText="1"/>
    </xf>
    <xf numFmtId="166" fontId="7" fillId="0" borderId="2" xfId="0" applyNumberFormat="1" applyFont="1" applyFill="1" applyBorder="1" applyAlignment="1">
      <alignment horizontal="center" vertical="center" wrapText="1"/>
    </xf>
    <xf numFmtId="166" fontId="7" fillId="0" borderId="4" xfId="0" applyNumberFormat="1" applyFont="1" applyFill="1" applyBorder="1" applyAlignment="1">
      <alignment horizontal="center" vertical="center" wrapText="1"/>
    </xf>
    <xf numFmtId="166" fontId="7" fillId="0" borderId="3" xfId="0" applyNumberFormat="1" applyFont="1" applyFill="1" applyBorder="1" applyAlignment="1">
      <alignment horizontal="center" vertical="center" wrapText="1"/>
    </xf>
    <xf numFmtId="165" fontId="2" fillId="0" borderId="4" xfId="0" applyNumberFormat="1" applyFont="1" applyBorder="1" applyAlignment="1">
      <alignment horizontal="center" vertical="center" wrapText="1"/>
    </xf>
    <xf numFmtId="165" fontId="0" fillId="0" borderId="2" xfId="0" applyNumberFormat="1" applyFont="1" applyBorder="1" applyAlignment="1">
      <alignment horizontal="center" vertical="center" wrapText="1"/>
    </xf>
    <xf numFmtId="165" fontId="0" fillId="0" borderId="4" xfId="0" applyNumberFormat="1" applyFont="1" applyBorder="1" applyAlignment="1">
      <alignment horizontal="center" vertical="center" wrapText="1"/>
    </xf>
    <xf numFmtId="165" fontId="0" fillId="0" borderId="3" xfId="0" applyNumberFormat="1"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4" fontId="2" fillId="0" borderId="2" xfId="1" applyFont="1" applyBorder="1" applyAlignment="1">
      <alignment horizontal="center" vertical="center" wrapText="1"/>
    </xf>
    <xf numFmtId="44" fontId="2" fillId="0" borderId="4" xfId="1" applyFont="1" applyBorder="1" applyAlignment="1">
      <alignment horizontal="center" vertical="center" wrapText="1"/>
    </xf>
    <xf numFmtId="44" fontId="2" fillId="0" borderId="3" xfId="1" applyFont="1" applyBorder="1" applyAlignment="1">
      <alignment horizontal="center" vertical="center" wrapText="1"/>
    </xf>
    <xf numFmtId="44" fontId="0" fillId="0" borderId="2" xfId="1" applyFont="1" applyBorder="1" applyAlignment="1">
      <alignment horizontal="center" vertical="center" wrapText="1"/>
    </xf>
    <xf numFmtId="0" fontId="0" fillId="3" borderId="4" xfId="0" applyFill="1" applyBorder="1" applyAlignment="1">
      <alignment horizontal="center" vertical="center" wrapText="1"/>
    </xf>
    <xf numFmtId="0" fontId="0" fillId="3" borderId="3" xfId="0" applyFill="1" applyBorder="1" applyAlignment="1">
      <alignment horizontal="center" vertical="center" wrapText="1"/>
    </xf>
    <xf numFmtId="165" fontId="10" fillId="0" borderId="2" xfId="0" applyNumberFormat="1" applyFont="1" applyFill="1" applyBorder="1" applyAlignment="1">
      <alignment horizontal="center" vertical="center" wrapText="1"/>
    </xf>
    <xf numFmtId="165" fontId="10" fillId="0" borderId="3" xfId="0" applyNumberFormat="1" applyFont="1" applyFill="1" applyBorder="1" applyAlignment="1">
      <alignment horizontal="center" vertical="center" wrapText="1"/>
    </xf>
    <xf numFmtId="0" fontId="0" fillId="3" borderId="2" xfId="0" applyFill="1" applyBorder="1" applyAlignment="1">
      <alignment horizontal="center" vertical="center" wrapText="1"/>
    </xf>
    <xf numFmtId="167" fontId="12" fillId="0" borderId="1" xfId="2"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44" fontId="0" fillId="0" borderId="1" xfId="0" applyNumberFormat="1" applyBorder="1" applyAlignment="1">
      <alignment horizontal="center" vertical="center" wrapText="1"/>
    </xf>
    <xf numFmtId="6" fontId="9" fillId="3" borderId="2" xfId="0" applyNumberFormat="1" applyFont="1" applyFill="1" applyBorder="1" applyAlignment="1">
      <alignment horizontal="center" vertical="center" wrapText="1"/>
    </xf>
    <xf numFmtId="6" fontId="9" fillId="3" borderId="4" xfId="0" applyNumberFormat="1" applyFont="1" applyFill="1" applyBorder="1" applyAlignment="1">
      <alignment horizontal="center" vertical="center" wrapText="1"/>
    </xf>
    <xf numFmtId="6" fontId="9" fillId="3" borderId="3" xfId="0" applyNumberFormat="1" applyFont="1" applyFill="1" applyBorder="1" applyAlignment="1">
      <alignment horizontal="center" vertical="center" wrapText="1"/>
    </xf>
    <xf numFmtId="6" fontId="9" fillId="0" borderId="2" xfId="0" applyNumberFormat="1" applyFont="1" applyFill="1" applyBorder="1" applyAlignment="1">
      <alignment horizontal="center" vertical="center" wrapText="1"/>
    </xf>
    <xf numFmtId="165" fontId="6" fillId="0" borderId="2" xfId="0" applyNumberFormat="1" applyFont="1" applyBorder="1" applyAlignment="1">
      <alignment horizontal="center" vertical="center" wrapText="1"/>
    </xf>
    <xf numFmtId="165" fontId="0" fillId="0" borderId="2" xfId="0" applyNumberFormat="1" applyFill="1" applyBorder="1" applyAlignment="1">
      <alignment horizontal="center" vertical="center" wrapText="1"/>
    </xf>
    <xf numFmtId="165" fontId="0" fillId="0" borderId="4" xfId="0" applyNumberFormat="1" applyFill="1" applyBorder="1" applyAlignment="1">
      <alignment horizontal="center" vertical="center" wrapText="1"/>
    </xf>
    <xf numFmtId="165" fontId="0" fillId="0" borderId="3" xfId="0" applyNumberFormat="1" applyFill="1" applyBorder="1" applyAlignment="1">
      <alignment horizontal="center" vertical="center" wrapText="1"/>
    </xf>
    <xf numFmtId="44" fontId="6" fillId="0" borderId="2" xfId="0" applyNumberFormat="1" applyFont="1" applyBorder="1" applyAlignment="1">
      <alignment horizontal="center" vertical="center" wrapText="1"/>
    </xf>
    <xf numFmtId="44" fontId="6" fillId="0" borderId="4" xfId="0" applyNumberFormat="1" applyFont="1" applyBorder="1" applyAlignment="1">
      <alignment horizontal="center" vertical="center" wrapText="1"/>
    </xf>
    <xf numFmtId="44" fontId="6" fillId="0" borderId="3" xfId="0" applyNumberFormat="1" applyFont="1" applyBorder="1" applyAlignment="1">
      <alignment horizontal="center" vertical="center" wrapText="1"/>
    </xf>
    <xf numFmtId="0" fontId="0" fillId="3" borderId="1" xfId="0" applyFill="1" applyBorder="1" applyAlignment="1">
      <alignment horizontal="center" vertical="center"/>
    </xf>
    <xf numFmtId="42" fontId="2" fillId="0" borderId="2" xfId="4" applyFont="1" applyBorder="1" applyAlignment="1">
      <alignment horizontal="center" vertical="center"/>
    </xf>
    <xf numFmtId="42" fontId="2" fillId="0" borderId="4" xfId="4" applyFont="1" applyBorder="1" applyAlignment="1">
      <alignment horizontal="center" vertical="center"/>
    </xf>
    <xf numFmtId="42" fontId="2" fillId="0" borderId="3" xfId="4" applyFont="1" applyBorder="1" applyAlignment="1">
      <alignment horizontal="center" vertical="center"/>
    </xf>
    <xf numFmtId="44" fontId="1" fillId="3" borderId="1" xfId="1" applyFont="1" applyFill="1" applyBorder="1" applyAlignment="1">
      <alignment horizontal="center" vertical="center"/>
    </xf>
    <xf numFmtId="0" fontId="0" fillId="0" borderId="15" xfId="0" applyBorder="1" applyAlignment="1">
      <alignment horizontal="center" vertical="center" wrapText="1"/>
    </xf>
    <xf numFmtId="0" fontId="0" fillId="0" borderId="6" xfId="0" applyBorder="1" applyAlignment="1">
      <alignment horizontal="center" vertical="center" wrapText="1"/>
    </xf>
    <xf numFmtId="44" fontId="2" fillId="5" borderId="1" xfId="1" applyFont="1" applyFill="1" applyBorder="1" applyAlignment="1">
      <alignment horizontal="center" vertical="center"/>
    </xf>
    <xf numFmtId="44" fontId="2" fillId="0" borderId="4" xfId="1" applyFont="1" applyBorder="1" applyAlignment="1">
      <alignment horizontal="center" vertical="center"/>
    </xf>
    <xf numFmtId="42" fontId="0" fillId="0" borderId="9" xfId="0" applyNumberFormat="1" applyBorder="1" applyAlignment="1">
      <alignment horizontal="center" vertical="center"/>
    </xf>
    <xf numFmtId="0" fontId="0" fillId="0" borderId="9" xfId="0" applyBorder="1" applyAlignment="1">
      <alignment horizontal="center" vertical="center"/>
    </xf>
    <xf numFmtId="44" fontId="0" fillId="3" borderId="0" xfId="1" applyFont="1" applyFill="1" applyAlignment="1">
      <alignment horizontal="center" vertical="center"/>
    </xf>
    <xf numFmtId="42" fontId="0" fillId="0" borderId="0" xfId="0" applyNumberFormat="1" applyAlignment="1">
      <alignment horizontal="center" vertical="center"/>
    </xf>
    <xf numFmtId="0" fontId="0" fillId="0" borderId="0" xfId="0" applyAlignment="1">
      <alignment horizontal="center" vertical="center"/>
    </xf>
    <xf numFmtId="44" fontId="2" fillId="5" borderId="2" xfId="1" applyFont="1" applyFill="1" applyBorder="1" applyAlignment="1">
      <alignment horizontal="center" vertical="center"/>
    </xf>
    <xf numFmtId="44" fontId="2" fillId="5" borderId="4" xfId="1" applyFont="1" applyFill="1" applyBorder="1" applyAlignment="1">
      <alignment horizontal="center" vertical="center"/>
    </xf>
    <xf numFmtId="0" fontId="0" fillId="6" borderId="4" xfId="0" applyFill="1" applyBorder="1" applyAlignment="1">
      <alignment horizontal="center" vertical="center"/>
    </xf>
    <xf numFmtId="44" fontId="2" fillId="3" borderId="0" xfId="1" applyFont="1" applyFill="1" applyAlignment="1">
      <alignment horizontal="center" vertical="center"/>
    </xf>
    <xf numFmtId="164" fontId="9" fillId="0" borderId="2" xfId="3" applyNumberFormat="1" applyFont="1" applyFill="1" applyBorder="1" applyAlignment="1">
      <alignment horizontal="center" vertical="center" wrapText="1"/>
    </xf>
    <xf numFmtId="164" fontId="9" fillId="0" borderId="4" xfId="3" applyNumberFormat="1" applyFont="1" applyFill="1" applyBorder="1" applyAlignment="1">
      <alignment horizontal="center" vertical="center" wrapText="1"/>
    </xf>
    <xf numFmtId="164" fontId="9" fillId="0" borderId="3" xfId="3" applyNumberFormat="1" applyFont="1" applyFill="1" applyBorder="1" applyAlignment="1">
      <alignment horizontal="center" vertical="center" wrapText="1"/>
    </xf>
    <xf numFmtId="44" fontId="0" fillId="5" borderId="1" xfId="1" applyFont="1" applyFill="1" applyBorder="1" applyAlignment="1">
      <alignment horizontal="center" vertical="center" wrapText="1"/>
    </xf>
    <xf numFmtId="44" fontId="0" fillId="5" borderId="1" xfId="1" applyFont="1" applyFill="1" applyBorder="1" applyAlignment="1">
      <alignment horizontal="center" vertical="center"/>
    </xf>
    <xf numFmtId="44" fontId="2" fillId="0" borderId="2" xfId="1" applyFont="1" applyBorder="1" applyAlignment="1">
      <alignment horizontal="center" vertical="center"/>
    </xf>
    <xf numFmtId="44" fontId="2" fillId="0" borderId="3" xfId="1" applyFont="1" applyBorder="1" applyAlignment="1">
      <alignment horizontal="center" vertical="center"/>
    </xf>
    <xf numFmtId="0" fontId="0" fillId="0" borderId="3" xfId="0" applyBorder="1"/>
    <xf numFmtId="165" fontId="0" fillId="4" borderId="2" xfId="0" applyNumberFormat="1" applyFill="1" applyBorder="1" applyAlignment="1">
      <alignment horizontal="center" vertical="center" wrapText="1"/>
    </xf>
    <xf numFmtId="165" fontId="0" fillId="4" borderId="4" xfId="0" applyNumberFormat="1" applyFill="1" applyBorder="1" applyAlignment="1">
      <alignment horizontal="center" vertical="center" wrapText="1"/>
    </xf>
    <xf numFmtId="165" fontId="0" fillId="4" borderId="3" xfId="0" applyNumberFormat="1" applyFill="1" applyBorder="1" applyAlignment="1">
      <alignment horizontal="center"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44" fontId="2" fillId="3" borderId="2" xfId="1" applyFont="1" applyFill="1" applyBorder="1" applyAlignment="1">
      <alignment horizontal="center" vertical="center" wrapText="1"/>
    </xf>
    <xf numFmtId="44" fontId="2" fillId="3" borderId="4" xfId="1" applyFont="1" applyFill="1" applyBorder="1" applyAlignment="1">
      <alignment horizontal="center" vertical="center" wrapText="1"/>
    </xf>
    <xf numFmtId="44" fontId="2" fillId="3" borderId="3" xfId="1" applyFont="1" applyFill="1" applyBorder="1" applyAlignment="1">
      <alignment horizontal="center" vertical="center" wrapText="1"/>
    </xf>
    <xf numFmtId="165" fontId="0" fillId="2" borderId="2" xfId="0" applyNumberFormat="1" applyFill="1" applyBorder="1" applyAlignment="1">
      <alignment horizontal="center" vertical="center" wrapText="1"/>
    </xf>
    <xf numFmtId="165" fontId="0" fillId="2" borderId="4" xfId="0" applyNumberFormat="1" applyFill="1" applyBorder="1" applyAlignment="1">
      <alignment horizontal="center" vertical="center" wrapText="1"/>
    </xf>
    <xf numFmtId="165" fontId="0" fillId="2" borderId="3" xfId="0" applyNumberFormat="1" applyFill="1" applyBorder="1" applyAlignment="1">
      <alignment horizontal="center" vertical="center" wrapText="1"/>
    </xf>
    <xf numFmtId="165" fontId="0" fillId="5" borderId="1" xfId="0" applyNumberFormat="1" applyFill="1" applyBorder="1" applyAlignment="1">
      <alignment horizontal="center" vertical="center" wrapText="1"/>
    </xf>
    <xf numFmtId="165" fontId="9" fillId="2" borderId="2" xfId="2" applyNumberFormat="1" applyFont="1" applyFill="1" applyBorder="1" applyAlignment="1">
      <alignment horizontal="center" vertical="center" wrapText="1"/>
    </xf>
    <xf numFmtId="165" fontId="9" fillId="2" borderId="4" xfId="2" applyNumberFormat="1" applyFont="1" applyFill="1" applyBorder="1" applyAlignment="1">
      <alignment horizontal="center" vertical="center" wrapText="1"/>
    </xf>
    <xf numFmtId="165" fontId="9" fillId="2" borderId="3" xfId="2" applyNumberFormat="1" applyFont="1" applyFill="1" applyBorder="1" applyAlignment="1">
      <alignment horizontal="center" vertical="center" wrapText="1"/>
    </xf>
    <xf numFmtId="44" fontId="0" fillId="3" borderId="2" xfId="1" applyFont="1" applyFill="1" applyBorder="1" applyAlignment="1">
      <alignment horizontal="center" vertical="center" wrapText="1"/>
    </xf>
    <xf numFmtId="44" fontId="0" fillId="3" borderId="4" xfId="1" applyFont="1" applyFill="1" applyBorder="1" applyAlignment="1">
      <alignment horizontal="center" vertical="center" wrapText="1"/>
    </xf>
    <xf numFmtId="44" fontId="0" fillId="3" borderId="3" xfId="1" applyFont="1" applyFill="1" applyBorder="1" applyAlignment="1">
      <alignment horizontal="center" vertical="center" wrapText="1"/>
    </xf>
    <xf numFmtId="44" fontId="0" fillId="0" borderId="1" xfId="1" applyFont="1" applyBorder="1" applyAlignment="1">
      <alignment horizontal="center" vertical="center" wrapText="1"/>
    </xf>
    <xf numFmtId="167" fontId="13" fillId="0" borderId="1" xfId="0" applyNumberFormat="1" applyFont="1" applyFill="1" applyBorder="1" applyAlignment="1">
      <alignment horizontal="center" vertical="center" wrapText="1"/>
    </xf>
    <xf numFmtId="8" fontId="2" fillId="3"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wrapText="1"/>
    </xf>
    <xf numFmtId="6" fontId="0" fillId="0" borderId="2" xfId="0" applyNumberFormat="1" applyBorder="1" applyAlignment="1">
      <alignment horizontal="center" vertical="center" wrapText="1"/>
    </xf>
    <xf numFmtId="6" fontId="0" fillId="0" borderId="3" xfId="0" applyNumberFormat="1" applyBorder="1" applyAlignment="1">
      <alignment horizontal="center" vertical="center" wrapText="1"/>
    </xf>
    <xf numFmtId="167" fontId="9" fillId="0" borderId="2" xfId="0" applyNumberFormat="1" applyFont="1" applyFill="1" applyBorder="1" applyAlignment="1">
      <alignment horizontal="center" vertical="center" wrapText="1"/>
    </xf>
    <xf numFmtId="167" fontId="9" fillId="0" borderId="4" xfId="0" applyNumberFormat="1" applyFont="1" applyFill="1" applyBorder="1" applyAlignment="1">
      <alignment horizontal="center" vertical="center" wrapText="1"/>
    </xf>
    <xf numFmtId="167" fontId="13" fillId="0" borderId="2" xfId="2" applyNumberFormat="1" applyFont="1" applyFill="1" applyBorder="1" applyAlignment="1">
      <alignment horizontal="center" vertical="center" wrapText="1"/>
    </xf>
    <xf numFmtId="167" fontId="13" fillId="0" borderId="4" xfId="2" applyNumberFormat="1" applyFont="1" applyFill="1" applyBorder="1" applyAlignment="1">
      <alignment horizontal="center" vertical="center" wrapText="1"/>
    </xf>
    <xf numFmtId="167" fontId="13" fillId="0" borderId="3" xfId="2" applyNumberFormat="1" applyFont="1" applyFill="1" applyBorder="1" applyAlignment="1">
      <alignment horizontal="center" vertical="center" wrapText="1"/>
    </xf>
    <xf numFmtId="165" fontId="9" fillId="2" borderId="2" xfId="0" applyNumberFormat="1" applyFont="1" applyFill="1" applyBorder="1" applyAlignment="1">
      <alignment horizontal="center" vertical="center" wrapText="1"/>
    </xf>
    <xf numFmtId="165" fontId="9" fillId="2" borderId="4" xfId="0" applyNumberFormat="1" applyFont="1" applyFill="1" applyBorder="1" applyAlignment="1">
      <alignment horizontal="center" vertical="center" wrapText="1"/>
    </xf>
    <xf numFmtId="165" fontId="9" fillId="2" borderId="3" xfId="0" applyNumberFormat="1" applyFont="1" applyFill="1" applyBorder="1" applyAlignment="1">
      <alignment horizontal="center" vertical="center" wrapText="1"/>
    </xf>
    <xf numFmtId="167" fontId="9" fillId="0" borderId="1" xfId="0" applyNumberFormat="1" applyFont="1" applyFill="1" applyBorder="1" applyAlignment="1">
      <alignment horizontal="left" vertical="center" wrapText="1"/>
    </xf>
    <xf numFmtId="167" fontId="9" fillId="0" borderId="2" xfId="0" applyNumberFormat="1" applyFont="1" applyFill="1" applyBorder="1" applyAlignment="1">
      <alignment horizontal="left" vertical="center" wrapText="1"/>
    </xf>
    <xf numFmtId="167" fontId="9" fillId="0" borderId="3" xfId="0" applyNumberFormat="1" applyFont="1" applyFill="1" applyBorder="1" applyAlignment="1">
      <alignment horizontal="left" vertical="center" wrapText="1"/>
    </xf>
    <xf numFmtId="167" fontId="9" fillId="0" borderId="3" xfId="0" applyNumberFormat="1" applyFont="1" applyFill="1" applyBorder="1" applyAlignment="1">
      <alignment horizontal="center" vertical="center" wrapText="1"/>
    </xf>
    <xf numFmtId="165" fontId="14" fillId="0" borderId="2" xfId="2" applyNumberFormat="1" applyFont="1" applyFill="1" applyBorder="1" applyAlignment="1">
      <alignment horizontal="center" vertical="center" wrapText="1"/>
    </xf>
    <xf numFmtId="165" fontId="14" fillId="0" borderId="4" xfId="2" applyNumberFormat="1" applyFont="1" applyFill="1" applyBorder="1" applyAlignment="1">
      <alignment horizontal="center" vertical="center" wrapText="1"/>
    </xf>
    <xf numFmtId="165" fontId="14" fillId="0" borderId="3" xfId="2" applyNumberFormat="1" applyFont="1" applyFill="1" applyBorder="1" applyAlignment="1">
      <alignment horizontal="center" vertical="center" wrapText="1"/>
    </xf>
    <xf numFmtId="167" fontId="12" fillId="0" borderId="2" xfId="2" applyNumberFormat="1" applyFont="1" applyFill="1" applyBorder="1" applyAlignment="1">
      <alignment horizontal="center" vertical="center" wrapText="1"/>
    </xf>
    <xf numFmtId="167" fontId="12" fillId="0" borderId="4" xfId="2" applyNumberFormat="1" applyFont="1" applyFill="1" applyBorder="1" applyAlignment="1">
      <alignment horizontal="center" vertical="center" wrapText="1"/>
    </xf>
    <xf numFmtId="167" fontId="12" fillId="0" borderId="3" xfId="2" applyNumberFormat="1" applyFont="1" applyFill="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49" fontId="2" fillId="0" borderId="1" xfId="0" applyNumberFormat="1" applyFont="1" applyFill="1" applyBorder="1" applyAlignment="1">
      <alignment horizontal="left" vertical="center"/>
    </xf>
    <xf numFmtId="167" fontId="13" fillId="0" borderId="1" xfId="2" applyNumberFormat="1" applyFont="1" applyFill="1" applyBorder="1" applyAlignment="1">
      <alignment horizontal="center" vertical="center"/>
    </xf>
    <xf numFmtId="6" fontId="9"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8" fontId="2" fillId="5" borderId="2" xfId="0" applyNumberFormat="1" applyFont="1" applyFill="1" applyBorder="1" applyAlignment="1">
      <alignment horizontal="center" vertical="center" wrapText="1"/>
    </xf>
    <xf numFmtId="8" fontId="2" fillId="5" borderId="4" xfId="0" applyNumberFormat="1" applyFont="1" applyFill="1" applyBorder="1" applyAlignment="1">
      <alignment horizontal="center" vertical="center" wrapText="1"/>
    </xf>
    <xf numFmtId="8" fontId="2" fillId="5" borderId="3" xfId="0" applyNumberFormat="1" applyFont="1" applyFill="1" applyBorder="1" applyAlignment="1">
      <alignment horizontal="center" vertical="center" wrapText="1"/>
    </xf>
    <xf numFmtId="8" fontId="2" fillId="0" borderId="2" xfId="0" applyNumberFormat="1" applyFont="1" applyFill="1" applyBorder="1" applyAlignment="1">
      <alignment horizontal="center" vertical="center" wrapText="1"/>
    </xf>
    <xf numFmtId="8" fontId="2" fillId="0" borderId="4" xfId="0" applyNumberFormat="1" applyFont="1" applyFill="1" applyBorder="1" applyAlignment="1">
      <alignment horizontal="center" vertical="center" wrapText="1"/>
    </xf>
    <xf numFmtId="8" fontId="2" fillId="0" borderId="3" xfId="0" applyNumberFormat="1" applyFont="1" applyFill="1" applyBorder="1" applyAlignment="1">
      <alignment horizontal="center" vertical="center" wrapText="1"/>
    </xf>
    <xf numFmtId="167" fontId="13" fillId="2" borderId="1" xfId="2" applyNumberFormat="1" applyFont="1" applyFill="1" applyBorder="1" applyAlignment="1">
      <alignment horizontal="center" vertical="center" wrapText="1"/>
    </xf>
    <xf numFmtId="167" fontId="7" fillId="0" borderId="1" xfId="0" applyNumberFormat="1" applyFont="1" applyFill="1" applyBorder="1" applyAlignment="1">
      <alignment horizontal="center" vertical="center" wrapText="1"/>
    </xf>
    <xf numFmtId="44" fontId="2" fillId="0" borderId="1" xfId="1" applyFont="1" applyBorder="1" applyAlignment="1">
      <alignment horizontal="center" vertical="center" wrapText="1"/>
    </xf>
    <xf numFmtId="165" fontId="2" fillId="2" borderId="1" xfId="0" applyNumberFormat="1" applyFont="1" applyFill="1" applyBorder="1" applyAlignment="1">
      <alignment horizontal="center" vertical="center"/>
    </xf>
    <xf numFmtId="0" fontId="12" fillId="0" borderId="1" xfId="2" applyFont="1" applyFill="1" applyBorder="1" applyAlignment="1">
      <alignment horizontal="center" vertical="center"/>
    </xf>
    <xf numFmtId="49" fontId="2" fillId="2" borderId="3" xfId="0" applyNumberFormat="1"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167" fontId="13" fillId="0" borderId="1"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165" fontId="0" fillId="2" borderId="1" xfId="0" applyNumberFormat="1" applyFill="1" applyBorder="1" applyAlignment="1">
      <alignment horizontal="center" vertical="center"/>
    </xf>
    <xf numFmtId="0" fontId="12" fillId="0" borderId="2" xfId="2" applyFont="1" applyFill="1" applyBorder="1" applyAlignment="1">
      <alignment horizontal="center" vertical="center"/>
    </xf>
    <xf numFmtId="0" fontId="12" fillId="0" borderId="4" xfId="2" applyFont="1" applyFill="1" applyBorder="1" applyAlignment="1">
      <alignment horizontal="center" vertical="center"/>
    </xf>
    <xf numFmtId="0" fontId="12" fillId="0" borderId="3" xfId="2" applyFont="1" applyFill="1" applyBorder="1" applyAlignment="1">
      <alignment horizontal="center" vertical="center"/>
    </xf>
    <xf numFmtId="0" fontId="0" fillId="0" borderId="17" xfId="0" applyBorder="1" applyAlignment="1">
      <alignment horizontal="center" vertical="center"/>
    </xf>
    <xf numFmtId="44" fontId="0" fillId="2" borderId="18" xfId="1" applyFont="1" applyFill="1" applyBorder="1" applyAlignment="1">
      <alignment horizontal="center" vertical="center"/>
    </xf>
    <xf numFmtId="0" fontId="0" fillId="0" borderId="4" xfId="0" applyBorder="1" applyAlignment="1">
      <alignment vertical="center"/>
    </xf>
    <xf numFmtId="0" fontId="0" fillId="0" borderId="3" xfId="0" applyBorder="1" applyAlignment="1">
      <alignment vertical="center"/>
    </xf>
    <xf numFmtId="44" fontId="0" fillId="3" borderId="2" xfId="1" applyFont="1" applyFill="1" applyBorder="1" applyAlignment="1">
      <alignment horizontal="center" vertical="center"/>
    </xf>
    <xf numFmtId="44" fontId="0" fillId="3" borderId="4" xfId="1" applyFont="1" applyFill="1" applyBorder="1"/>
    <xf numFmtId="44" fontId="0" fillId="3" borderId="3" xfId="1" applyFont="1" applyFill="1" applyBorder="1"/>
    <xf numFmtId="0" fontId="0" fillId="0" borderId="4" xfId="0" applyBorder="1"/>
    <xf numFmtId="5" fontId="11" fillId="0" borderId="1" xfId="0" applyNumberFormat="1" applyFont="1" applyFill="1" applyBorder="1" applyAlignment="1">
      <alignment horizontal="center" vertical="center" wrapText="1"/>
    </xf>
    <xf numFmtId="44" fontId="0" fillId="3" borderId="1" xfId="1" applyFont="1" applyFill="1" applyBorder="1" applyAlignment="1">
      <alignment horizontal="center" vertical="center" wrapText="1"/>
    </xf>
    <xf numFmtId="44" fontId="0" fillId="3" borderId="1" xfId="0" applyNumberFormat="1" applyFill="1" applyBorder="1" applyAlignment="1">
      <alignment horizontal="center" vertical="center" wrapText="1"/>
    </xf>
    <xf numFmtId="0" fontId="0" fillId="3" borderId="1" xfId="0" applyFill="1" applyBorder="1" applyAlignment="1">
      <alignment horizontal="center" vertical="center" wrapText="1"/>
    </xf>
    <xf numFmtId="166" fontId="0" fillId="0" borderId="2" xfId="0" applyNumberFormat="1" applyBorder="1" applyAlignment="1">
      <alignment horizontal="center" vertical="center" wrapText="1"/>
    </xf>
    <xf numFmtId="166" fontId="0" fillId="0" borderId="4" xfId="0" applyNumberFormat="1" applyBorder="1" applyAlignment="1">
      <alignment horizontal="center" vertical="center" wrapText="1"/>
    </xf>
    <xf numFmtId="166" fontId="0" fillId="0" borderId="3" xfId="0" applyNumberFormat="1" applyBorder="1" applyAlignment="1">
      <alignment horizontal="center" vertical="center" wrapText="1"/>
    </xf>
    <xf numFmtId="44" fontId="2" fillId="3" borderId="2" xfId="1" applyFont="1" applyFill="1" applyBorder="1" applyAlignment="1">
      <alignment horizontal="center" vertical="center"/>
    </xf>
    <xf numFmtId="44" fontId="2" fillId="3" borderId="3" xfId="1" applyFont="1" applyFill="1" applyBorder="1" applyAlignment="1">
      <alignment horizontal="center" vertical="center"/>
    </xf>
    <xf numFmtId="165" fontId="7" fillId="3" borderId="1" xfId="4" applyNumberFormat="1" applyFont="1" applyFill="1" applyBorder="1" applyAlignment="1">
      <alignment horizontal="center" vertical="center" wrapText="1"/>
    </xf>
    <xf numFmtId="165" fontId="2" fillId="0" borderId="2" xfId="0" applyNumberFormat="1" applyFont="1" applyFill="1" applyBorder="1" applyAlignment="1">
      <alignment horizontal="center" vertical="center"/>
    </xf>
    <xf numFmtId="165" fontId="2" fillId="0" borderId="4" xfId="0" applyNumberFormat="1" applyFont="1" applyFill="1" applyBorder="1" applyAlignment="1">
      <alignment horizontal="center" vertical="center"/>
    </xf>
    <xf numFmtId="165" fontId="9" fillId="3" borderId="2" xfId="2" applyNumberFormat="1" applyFont="1" applyFill="1" applyBorder="1" applyAlignment="1">
      <alignment horizontal="center" vertical="center" wrapText="1"/>
    </xf>
    <xf numFmtId="165" fontId="9" fillId="3" borderId="4" xfId="2" applyNumberFormat="1" applyFont="1" applyFill="1" applyBorder="1" applyAlignment="1">
      <alignment horizontal="center" vertical="center" wrapText="1"/>
    </xf>
    <xf numFmtId="165" fontId="9" fillId="3" borderId="3" xfId="2"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xf>
    <xf numFmtId="44" fontId="0" fillId="2" borderId="2" xfId="1" applyFont="1" applyFill="1" applyBorder="1" applyAlignment="1">
      <alignment horizontal="center" vertical="center" wrapText="1"/>
    </xf>
    <xf numFmtId="0" fontId="0" fillId="5" borderId="1" xfId="0" applyFill="1" applyBorder="1" applyAlignment="1">
      <alignment horizontal="center" vertical="center"/>
    </xf>
    <xf numFmtId="165" fontId="0" fillId="3" borderId="2" xfId="1"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xf>
    <xf numFmtId="44" fontId="6" fillId="0" borderId="2" xfId="1" applyFont="1" applyBorder="1" applyAlignment="1">
      <alignment horizontal="center" vertical="center" wrapText="1"/>
    </xf>
    <xf numFmtId="44" fontId="6" fillId="0" borderId="4" xfId="1" applyFont="1" applyBorder="1" applyAlignment="1">
      <alignment horizontal="center" vertical="center" wrapText="1"/>
    </xf>
    <xf numFmtId="44" fontId="6" fillId="0" borderId="3" xfId="1" applyFont="1" applyBorder="1" applyAlignment="1">
      <alignment horizontal="center" vertical="center" wrapText="1"/>
    </xf>
    <xf numFmtId="44" fontId="6" fillId="3" borderId="2" xfId="1" applyFont="1" applyFill="1" applyBorder="1" applyAlignment="1">
      <alignment horizontal="center" vertical="center" wrapText="1"/>
    </xf>
    <xf numFmtId="44" fontId="6" fillId="3" borderId="4" xfId="1" applyFont="1" applyFill="1" applyBorder="1" applyAlignment="1">
      <alignment horizontal="center" vertical="center" wrapText="1"/>
    </xf>
    <xf numFmtId="44" fontId="6" fillId="3" borderId="3" xfId="1" applyFont="1" applyFill="1" applyBorder="1" applyAlignment="1">
      <alignment horizontal="center" vertical="center" wrapText="1"/>
    </xf>
    <xf numFmtId="49" fontId="9" fillId="3"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44" fontId="0" fillId="0" borderId="2" xfId="0" applyNumberFormat="1" applyBorder="1" applyAlignment="1">
      <alignment horizontal="center" vertical="center" wrapText="1"/>
    </xf>
    <xf numFmtId="44" fontId="7" fillId="2" borderId="2" xfId="1" applyFont="1" applyFill="1" applyBorder="1" applyAlignment="1">
      <alignment horizontal="center" vertical="center" wrapText="1"/>
    </xf>
    <xf numFmtId="44" fontId="7" fillId="2" borderId="4" xfId="1" applyFont="1" applyFill="1" applyBorder="1" applyAlignment="1">
      <alignment horizontal="center" vertical="center" wrapText="1"/>
    </xf>
    <xf numFmtId="44" fontId="7" fillId="2" borderId="3" xfId="1" applyFont="1" applyFill="1" applyBorder="1" applyAlignment="1">
      <alignment horizontal="center" vertical="center" wrapText="1"/>
    </xf>
    <xf numFmtId="165" fontId="9" fillId="0" borderId="2" xfId="2" applyNumberFormat="1" applyFont="1" applyFill="1" applyBorder="1" applyAlignment="1">
      <alignment horizontal="center" vertical="center" wrapText="1"/>
    </xf>
    <xf numFmtId="165" fontId="9" fillId="0" borderId="4" xfId="2" applyNumberFormat="1" applyFont="1" applyFill="1" applyBorder="1" applyAlignment="1">
      <alignment horizontal="center" vertical="center" wrapText="1"/>
    </xf>
    <xf numFmtId="165" fontId="9" fillId="0" borderId="3" xfId="2" applyNumberFormat="1" applyFont="1" applyFill="1" applyBorder="1" applyAlignment="1">
      <alignment horizontal="center" vertical="center" wrapText="1"/>
    </xf>
    <xf numFmtId="0" fontId="6" fillId="0" borderId="5" xfId="0" applyFont="1" applyBorder="1" applyAlignment="1">
      <alignment horizontal="center" vertical="center"/>
    </xf>
    <xf numFmtId="165" fontId="7" fillId="0" borderId="1" xfId="0" applyNumberFormat="1" applyFont="1" applyFill="1" applyBorder="1" applyAlignment="1">
      <alignment horizontal="center" vertical="center" wrapText="1"/>
    </xf>
    <xf numFmtId="165" fontId="0" fillId="0" borderId="1" xfId="0" applyNumberFormat="1" applyFill="1" applyBorder="1" applyAlignment="1">
      <alignment horizontal="center" vertical="center" wrapText="1"/>
    </xf>
    <xf numFmtId="0" fontId="0" fillId="5" borderId="2" xfId="0" applyFill="1" applyBorder="1" applyAlignment="1">
      <alignment horizontal="center" vertical="center" wrapText="1"/>
    </xf>
    <xf numFmtId="0" fontId="0" fillId="5" borderId="4" xfId="0" applyFill="1" applyBorder="1" applyAlignment="1">
      <alignment horizontal="center" vertical="center" wrapText="1"/>
    </xf>
    <xf numFmtId="0" fontId="0" fillId="5" borderId="3" xfId="0" applyFill="1" applyBorder="1" applyAlignment="1">
      <alignment horizontal="center" vertical="center" wrapText="1"/>
    </xf>
    <xf numFmtId="165" fontId="11" fillId="3" borderId="3" xfId="0" applyNumberFormat="1" applyFont="1" applyFill="1" applyBorder="1" applyAlignment="1">
      <alignment horizontal="center" vertical="center" wrapText="1"/>
    </xf>
    <xf numFmtId="165" fontId="0" fillId="2" borderId="1" xfId="0" applyNumberFormat="1" applyFill="1" applyBorder="1" applyAlignment="1">
      <alignment horizontal="center" vertical="center" wrapText="1"/>
    </xf>
    <xf numFmtId="44" fontId="0" fillId="2" borderId="1" xfId="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5" fontId="2" fillId="0" borderId="13" xfId="0" applyNumberFormat="1" applyFont="1" applyBorder="1" applyAlignment="1">
      <alignment horizontal="center" vertical="center" wrapText="1"/>
    </xf>
    <xf numFmtId="165" fontId="2" fillId="3" borderId="13" xfId="0" applyNumberFormat="1" applyFont="1" applyFill="1" applyBorder="1" applyAlignment="1">
      <alignment horizontal="center" vertical="center" wrapText="1"/>
    </xf>
    <xf numFmtId="165" fontId="2" fillId="3" borderId="12" xfId="0" applyNumberFormat="1" applyFont="1" applyFill="1" applyBorder="1" applyAlignment="1">
      <alignment horizontal="center" vertical="center" wrapText="1"/>
    </xf>
    <xf numFmtId="165" fontId="0" fillId="0" borderId="1" xfId="0" applyNumberFormat="1" applyFont="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0" fillId="2" borderId="3" xfId="0" applyFill="1" applyBorder="1" applyAlignment="1">
      <alignment horizontal="center" vertical="center" wrapText="1"/>
    </xf>
    <xf numFmtId="165" fontId="0" fillId="5" borderId="2" xfId="0" applyNumberFormat="1" applyFill="1" applyBorder="1" applyAlignment="1">
      <alignment horizontal="center" vertical="center" wrapText="1"/>
    </xf>
    <xf numFmtId="165" fontId="0" fillId="5" borderId="4" xfId="0" applyNumberFormat="1" applyFill="1" applyBorder="1" applyAlignment="1">
      <alignment horizontal="center" vertical="center" wrapText="1"/>
    </xf>
    <xf numFmtId="165" fontId="0" fillId="5" borderId="3" xfId="0" applyNumberFormat="1" applyFill="1" applyBorder="1" applyAlignment="1">
      <alignment horizontal="center" vertical="center" wrapText="1"/>
    </xf>
    <xf numFmtId="49" fontId="2" fillId="2" borderId="1" xfId="0" applyNumberFormat="1" applyFont="1" applyFill="1" applyBorder="1" applyAlignment="1">
      <alignment horizontal="center" vertical="center"/>
    </xf>
    <xf numFmtId="167" fontId="9" fillId="0" borderId="1"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165" fontId="10" fillId="0" borderId="4" xfId="0" applyNumberFormat="1" applyFont="1" applyFill="1" applyBorder="1" applyAlignment="1">
      <alignment horizontal="center" vertical="center" wrapText="1"/>
    </xf>
    <xf numFmtId="165" fontId="5" fillId="0" borderId="2" xfId="2" applyNumberFormat="1" applyFont="1" applyFill="1" applyBorder="1" applyAlignment="1">
      <alignment horizontal="center" vertical="center" wrapText="1"/>
    </xf>
    <xf numFmtId="165" fontId="5" fillId="0" borderId="4" xfId="2" applyNumberFormat="1" applyFont="1" applyFill="1" applyBorder="1" applyAlignment="1">
      <alignment horizontal="center" vertical="center" wrapText="1"/>
    </xf>
    <xf numFmtId="165" fontId="5" fillId="0" borderId="3" xfId="2" applyNumberFormat="1" applyFont="1" applyFill="1" applyBorder="1" applyAlignment="1">
      <alignment horizontal="center" vertical="center" wrapText="1"/>
    </xf>
    <xf numFmtId="6" fontId="0" fillId="3" borderId="1" xfId="0" applyNumberFormat="1" applyFill="1" applyBorder="1" applyAlignment="1">
      <alignment horizontal="center" vertical="center" wrapText="1"/>
    </xf>
    <xf numFmtId="0" fontId="0" fillId="5" borderId="7"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6" xfId="0" applyFill="1" applyBorder="1" applyAlignment="1">
      <alignment horizontal="center" vertical="center" wrapText="1"/>
    </xf>
    <xf numFmtId="167" fontId="2" fillId="0" borderId="2" xfId="0" applyNumberFormat="1" applyFont="1" applyFill="1" applyBorder="1" applyAlignment="1">
      <alignment horizontal="left" vertical="center" wrapText="1"/>
    </xf>
    <xf numFmtId="167" fontId="2" fillId="0" borderId="3" xfId="0" applyNumberFormat="1" applyFont="1" applyFill="1" applyBorder="1" applyAlignment="1">
      <alignment horizontal="left" vertical="center" wrapText="1"/>
    </xf>
    <xf numFmtId="167" fontId="2" fillId="0" borderId="4" xfId="0" applyNumberFormat="1" applyFont="1" applyFill="1" applyBorder="1" applyAlignment="1">
      <alignment horizontal="left" vertical="center" wrapText="1"/>
    </xf>
    <xf numFmtId="165" fontId="2" fillId="2"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13" fillId="0" borderId="1" xfId="2" applyFont="1" applyFill="1" applyBorder="1" applyAlignment="1">
      <alignment horizontal="center" vertical="center"/>
    </xf>
    <xf numFmtId="0" fontId="2" fillId="0" borderId="1" xfId="0" applyFont="1" applyFill="1" applyBorder="1" applyAlignment="1">
      <alignment horizontal="center" vertical="center"/>
    </xf>
    <xf numFmtId="0" fontId="13" fillId="0" borderId="1" xfId="2" applyFont="1" applyFill="1" applyBorder="1" applyAlignment="1">
      <alignment horizontal="center" vertical="center" wrapText="1"/>
    </xf>
    <xf numFmtId="165" fontId="2" fillId="0" borderId="1" xfId="4" applyNumberFormat="1" applyFont="1" applyFill="1" applyBorder="1" applyAlignment="1">
      <alignment horizontal="center" vertical="center" wrapText="1"/>
    </xf>
    <xf numFmtId="165" fontId="0" fillId="4" borderId="1" xfId="0" applyNumberFormat="1" applyFill="1" applyBorder="1" applyAlignment="1">
      <alignment horizontal="center" vertical="center" wrapText="1"/>
    </xf>
    <xf numFmtId="0" fontId="12" fillId="5" borderId="2" xfId="2" applyFont="1" applyFill="1" applyBorder="1" applyAlignment="1">
      <alignment horizontal="center" vertical="center"/>
    </xf>
    <xf numFmtId="0" fontId="12" fillId="5" borderId="3" xfId="2" applyFont="1" applyFill="1" applyBorder="1" applyAlignment="1">
      <alignment horizontal="center" vertical="center"/>
    </xf>
    <xf numFmtId="49" fontId="2" fillId="3" borderId="2"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44" fontId="0" fillId="3" borderId="4" xfId="1" applyFont="1" applyFill="1" applyBorder="1" applyAlignment="1">
      <alignment horizontal="center" vertical="center"/>
    </xf>
    <xf numFmtId="44" fontId="0" fillId="3" borderId="3" xfId="1" applyFont="1" applyFill="1" applyBorder="1" applyAlignment="1">
      <alignment horizontal="center" vertical="center"/>
    </xf>
    <xf numFmtId="165" fontId="2" fillId="3" borderId="1" xfId="0" applyNumberFormat="1" applyFont="1" applyFill="1" applyBorder="1" applyAlignment="1">
      <alignment horizontal="center" vertical="center"/>
    </xf>
    <xf numFmtId="5" fontId="2" fillId="0" borderId="1" xfId="0" applyNumberFormat="1" applyFont="1" applyFill="1" applyBorder="1" applyAlignment="1">
      <alignment horizontal="center" vertical="center" wrapText="1"/>
    </xf>
    <xf numFmtId="49" fontId="2" fillId="5" borderId="2" xfId="0" applyNumberFormat="1" applyFont="1" applyFill="1" applyBorder="1" applyAlignment="1">
      <alignment horizontal="center" vertical="center" wrapText="1"/>
    </xf>
    <xf numFmtId="49" fontId="2" fillId="5" borderId="4"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4" fontId="0" fillId="5" borderId="2" xfId="1" applyFont="1" applyFill="1" applyBorder="1" applyAlignment="1">
      <alignment horizontal="center" vertical="center" wrapText="1"/>
    </xf>
    <xf numFmtId="44" fontId="0" fillId="5" borderId="4" xfId="1" applyFont="1" applyFill="1" applyBorder="1" applyAlignment="1">
      <alignment horizontal="center" vertical="center" wrapText="1"/>
    </xf>
    <xf numFmtId="44" fontId="0" fillId="5" borderId="3" xfId="1" applyFont="1" applyFill="1" applyBorder="1" applyAlignment="1">
      <alignment horizontal="center" vertical="center" wrapText="1"/>
    </xf>
    <xf numFmtId="6" fontId="2" fillId="2" borderId="1" xfId="0" applyNumberFormat="1" applyFont="1" applyFill="1" applyBorder="1" applyAlignment="1">
      <alignment horizontal="center" vertical="center" wrapText="1"/>
    </xf>
    <xf numFmtId="5" fontId="2" fillId="3" borderId="1" xfId="0" applyNumberFormat="1" applyFont="1" applyFill="1" applyBorder="1" applyAlignment="1">
      <alignment horizontal="center" vertical="center" wrapText="1"/>
    </xf>
    <xf numFmtId="1" fontId="13" fillId="0" borderId="1" xfId="2" applyNumberFormat="1" applyFont="1" applyFill="1" applyBorder="1" applyAlignment="1">
      <alignment horizontal="center" vertical="center" wrapText="1"/>
    </xf>
    <xf numFmtId="6" fontId="9" fillId="5" borderId="3" xfId="0" applyNumberFormat="1" applyFont="1" applyFill="1" applyBorder="1" applyAlignment="1">
      <alignment horizontal="center" vertical="center" wrapText="1"/>
    </xf>
    <xf numFmtId="6" fontId="9" fillId="5"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167" fontId="3" fillId="4" borderId="1" xfId="2" applyNumberFormat="1" applyFill="1" applyBorder="1" applyAlignment="1">
      <alignment horizontal="center" vertical="center" wrapText="1"/>
    </xf>
    <xf numFmtId="167" fontId="2" fillId="4" borderId="1" xfId="0" applyNumberFormat="1" applyFont="1" applyFill="1" applyBorder="1" applyAlignment="1">
      <alignment horizontal="center" vertical="center" wrapText="1"/>
    </xf>
    <xf numFmtId="165" fontId="2" fillId="2" borderId="3" xfId="0" applyNumberFormat="1" applyFont="1" applyFill="1" applyBorder="1" applyAlignment="1">
      <alignment horizontal="center" vertical="center"/>
    </xf>
    <xf numFmtId="0" fontId="2" fillId="3" borderId="1" xfId="0" applyFont="1" applyFill="1" applyBorder="1" applyAlignment="1">
      <alignment horizontal="center" vertical="center"/>
    </xf>
    <xf numFmtId="165" fontId="9" fillId="4" borderId="1" xfId="0" applyNumberFormat="1" applyFont="1" applyFill="1" applyBorder="1" applyAlignment="1">
      <alignment horizontal="center" vertical="center" wrapText="1"/>
    </xf>
    <xf numFmtId="165" fontId="2" fillId="2" borderId="2" xfId="0" applyNumberFormat="1" applyFont="1" applyFill="1" applyBorder="1" applyAlignment="1">
      <alignment horizontal="center" vertical="center"/>
    </xf>
    <xf numFmtId="44" fontId="2" fillId="0" borderId="2" xfId="1" applyFont="1" applyFill="1" applyBorder="1" applyAlignment="1">
      <alignment horizontal="center" vertical="center" wrapText="1"/>
    </xf>
    <xf numFmtId="44" fontId="2" fillId="0" borderId="4" xfId="1" applyFont="1" applyFill="1" applyBorder="1" applyAlignment="1">
      <alignment horizontal="center" vertical="center" wrapText="1"/>
    </xf>
    <xf numFmtId="44" fontId="2" fillId="0" borderId="3" xfId="1" applyFont="1" applyFill="1" applyBorder="1" applyAlignment="1">
      <alignment horizontal="center" vertical="center" wrapText="1"/>
    </xf>
    <xf numFmtId="165" fontId="2" fillId="0" borderId="2" xfId="0" applyNumberFormat="1" applyFont="1" applyBorder="1" applyAlignment="1">
      <alignment horizontal="center" vertical="center"/>
    </xf>
    <xf numFmtId="165" fontId="2" fillId="0" borderId="4" xfId="0" applyNumberFormat="1" applyFont="1" applyBorder="1" applyAlignment="1">
      <alignment horizontal="center" vertical="center"/>
    </xf>
    <xf numFmtId="165" fontId="2" fillId="0" borderId="3" xfId="0" applyNumberFormat="1" applyFont="1" applyBorder="1" applyAlignment="1">
      <alignment horizontal="center" vertical="center"/>
    </xf>
    <xf numFmtId="49" fontId="2" fillId="6" borderId="2" xfId="0" applyNumberFormat="1" applyFont="1" applyFill="1" applyBorder="1" applyAlignment="1">
      <alignment horizontal="center" vertical="center" wrapText="1"/>
    </xf>
    <xf numFmtId="49" fontId="2" fillId="6" borderId="4"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164" fontId="9" fillId="3" borderId="1" xfId="3" applyNumberFormat="1" applyFont="1" applyFill="1" applyBorder="1" applyAlignment="1">
      <alignment horizontal="center" vertical="center" wrapText="1"/>
    </xf>
    <xf numFmtId="5" fontId="2" fillId="3" borderId="2" xfId="0" applyNumberFormat="1" applyFont="1" applyFill="1" applyBorder="1" applyAlignment="1">
      <alignment horizontal="center" vertical="center" wrapText="1"/>
    </xf>
    <xf numFmtId="5" fontId="2" fillId="3" borderId="4" xfId="0" applyNumberFormat="1" applyFont="1" applyFill="1" applyBorder="1" applyAlignment="1">
      <alignment horizontal="center" vertical="center" wrapText="1"/>
    </xf>
    <xf numFmtId="5" fontId="2" fillId="3" borderId="3" xfId="0" applyNumberFormat="1" applyFont="1" applyFill="1" applyBorder="1" applyAlignment="1">
      <alignment horizontal="center" vertical="center" wrapText="1"/>
    </xf>
    <xf numFmtId="6" fontId="9" fillId="2" borderId="2" xfId="0" applyNumberFormat="1" applyFont="1" applyFill="1" applyBorder="1" applyAlignment="1">
      <alignment horizontal="center" vertical="center" wrapText="1"/>
    </xf>
    <xf numFmtId="6" fontId="9" fillId="2" borderId="4" xfId="0" applyNumberFormat="1" applyFont="1" applyFill="1" applyBorder="1" applyAlignment="1">
      <alignment horizontal="center" vertical="center" wrapText="1"/>
    </xf>
    <xf numFmtId="6" fontId="9" fillId="2" borderId="3" xfId="0" applyNumberFormat="1" applyFont="1" applyFill="1" applyBorder="1" applyAlignment="1">
      <alignment horizontal="center" vertical="center" wrapText="1"/>
    </xf>
    <xf numFmtId="164" fontId="9" fillId="0" borderId="1" xfId="3" applyNumberFormat="1" applyFont="1" applyFill="1" applyBorder="1" applyAlignment="1">
      <alignment horizontal="center" vertical="center" wrapText="1"/>
    </xf>
    <xf numFmtId="0" fontId="3" fillId="0" borderId="2" xfId="2" applyFill="1" applyBorder="1" applyAlignment="1">
      <alignment horizontal="center" vertical="center"/>
    </xf>
    <xf numFmtId="0" fontId="3" fillId="0" borderId="4" xfId="2" applyFill="1" applyBorder="1" applyAlignment="1">
      <alignment horizontal="center" vertical="center"/>
    </xf>
    <xf numFmtId="0" fontId="3" fillId="0" borderId="3" xfId="2" applyFill="1" applyBorder="1" applyAlignment="1">
      <alignment horizontal="center" vertical="center"/>
    </xf>
    <xf numFmtId="167" fontId="16" fillId="0" borderId="2" xfId="2" applyNumberFormat="1" applyFont="1" applyFill="1" applyBorder="1" applyAlignment="1">
      <alignment horizontal="center" vertical="center" wrapText="1"/>
    </xf>
    <xf numFmtId="167" fontId="16" fillId="0" borderId="4" xfId="2" applyNumberFormat="1" applyFont="1" applyFill="1" applyBorder="1" applyAlignment="1">
      <alignment horizontal="center" vertical="center" wrapText="1"/>
    </xf>
    <xf numFmtId="167" fontId="16" fillId="0" borderId="3" xfId="2"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49" fontId="2" fillId="4" borderId="4" xfId="0" applyNumberFormat="1" applyFont="1" applyFill="1" applyBorder="1" applyAlignment="1">
      <alignment horizontal="center" vertical="center" wrapText="1"/>
    </xf>
    <xf numFmtId="6" fontId="2" fillId="3" borderId="1" xfId="0" applyNumberFormat="1" applyFont="1" applyFill="1" applyBorder="1" applyAlignment="1">
      <alignment horizontal="center" vertical="center" wrapText="1"/>
    </xf>
    <xf numFmtId="0" fontId="2" fillId="3" borderId="2" xfId="0" applyFont="1" applyFill="1" applyBorder="1" applyAlignment="1">
      <alignment horizontal="center" vertical="center"/>
    </xf>
    <xf numFmtId="165" fontId="2" fillId="2" borderId="9" xfId="0" applyNumberFormat="1" applyFont="1" applyFill="1" applyBorder="1" applyAlignment="1">
      <alignment horizontal="center" vertical="center"/>
    </xf>
    <xf numFmtId="165" fontId="2" fillId="2" borderId="10" xfId="0" applyNumberFormat="1" applyFont="1" applyFill="1" applyBorder="1" applyAlignment="1">
      <alignment horizontal="center" vertical="center"/>
    </xf>
    <xf numFmtId="165" fontId="0" fillId="3" borderId="8" xfId="0" applyNumberFormat="1" applyFill="1" applyBorder="1" applyAlignment="1">
      <alignment horizontal="center" vertical="center"/>
    </xf>
    <xf numFmtId="165" fontId="0" fillId="3" borderId="9" xfId="0" applyNumberFormat="1" applyFill="1" applyBorder="1" applyAlignment="1">
      <alignment horizontal="center" vertical="center"/>
    </xf>
    <xf numFmtId="165" fontId="0" fillId="3" borderId="10" xfId="0" applyNumberFormat="1" applyFill="1" applyBorder="1" applyAlignment="1">
      <alignment horizontal="center" vertical="center"/>
    </xf>
    <xf numFmtId="165" fontId="0" fillId="3" borderId="17" xfId="0" applyNumberFormat="1" applyFill="1" applyBorder="1" applyAlignment="1">
      <alignment horizontal="center" vertical="center"/>
    </xf>
    <xf numFmtId="0" fontId="0" fillId="3" borderId="17" xfId="0" applyFill="1" applyBorder="1" applyAlignment="1">
      <alignment horizontal="center" vertical="center"/>
    </xf>
    <xf numFmtId="165" fontId="0" fillId="2" borderId="8" xfId="0" applyNumberFormat="1" applyFill="1" applyBorder="1" applyAlignment="1">
      <alignment horizontal="center" vertical="center"/>
    </xf>
    <xf numFmtId="165" fontId="0" fillId="2" borderId="9" xfId="0" applyNumberFormat="1" applyFill="1" applyBorder="1" applyAlignment="1">
      <alignment horizontal="center" vertical="center"/>
    </xf>
    <xf numFmtId="165" fontId="0" fillId="2" borderId="10" xfId="0" applyNumberFormat="1" applyFill="1" applyBorder="1" applyAlignment="1">
      <alignment horizontal="center" vertical="center"/>
    </xf>
    <xf numFmtId="165" fontId="9" fillId="3" borderId="17" xfId="0" applyNumberFormat="1" applyFont="1" applyFill="1" applyBorder="1" applyAlignment="1">
      <alignment horizontal="center" vertical="center" wrapText="1"/>
    </xf>
    <xf numFmtId="165" fontId="9" fillId="2" borderId="17" xfId="0" applyNumberFormat="1" applyFont="1" applyFill="1" applyBorder="1" applyAlignment="1">
      <alignment horizontal="center" vertical="center" wrapText="1"/>
    </xf>
    <xf numFmtId="165" fontId="9" fillId="4" borderId="2" xfId="0" applyNumberFormat="1" applyFont="1" applyFill="1" applyBorder="1" applyAlignment="1">
      <alignment horizontal="center" vertical="center" wrapText="1"/>
    </xf>
    <xf numFmtId="165" fontId="9" fillId="4" borderId="4" xfId="0" applyNumberFormat="1" applyFont="1" applyFill="1" applyBorder="1" applyAlignment="1">
      <alignment horizontal="center" vertical="center" wrapText="1"/>
    </xf>
    <xf numFmtId="6" fontId="0" fillId="3" borderId="1" xfId="0" applyNumberFormat="1" applyFill="1" applyBorder="1" applyAlignment="1">
      <alignment horizontal="center" vertical="center"/>
    </xf>
    <xf numFmtId="44" fontId="0" fillId="2" borderId="2" xfId="1" applyFont="1" applyFill="1" applyBorder="1" applyAlignment="1">
      <alignment horizontal="center" vertical="center"/>
    </xf>
    <xf numFmtId="44" fontId="0" fillId="2" borderId="4" xfId="1" applyFont="1" applyFill="1" applyBorder="1" applyAlignment="1">
      <alignment horizontal="center" vertical="center"/>
    </xf>
    <xf numFmtId="44" fontId="0" fillId="2" borderId="3" xfId="1" applyFont="1" applyFill="1" applyBorder="1" applyAlignment="1">
      <alignment horizontal="center" vertical="center"/>
    </xf>
    <xf numFmtId="0" fontId="2" fillId="2" borderId="9" xfId="0" applyFont="1" applyFill="1" applyBorder="1" applyAlignment="1">
      <alignment horizontal="center" vertical="center" wrapText="1"/>
    </xf>
    <xf numFmtId="44" fontId="0" fillId="0" borderId="2" xfId="0" applyNumberFormat="1" applyBorder="1" applyAlignment="1">
      <alignment horizontal="center"/>
    </xf>
    <xf numFmtId="0" fontId="0" fillId="0" borderId="1" xfId="0" applyBorder="1"/>
    <xf numFmtId="44" fontId="2" fillId="0" borderId="2" xfId="0" applyNumberFormat="1" applyFont="1" applyBorder="1" applyAlignment="1">
      <alignment horizontal="center"/>
    </xf>
    <xf numFmtId="44" fontId="2" fillId="0" borderId="3" xfId="0" applyNumberFormat="1" applyFont="1" applyBorder="1" applyAlignment="1">
      <alignment horizontal="center"/>
    </xf>
    <xf numFmtId="44" fontId="2" fillId="0" borderId="1" xfId="1" applyFont="1" applyFill="1" applyBorder="1" applyAlignment="1">
      <alignment horizontal="center" vertical="center"/>
    </xf>
    <xf numFmtId="0" fontId="2" fillId="3" borderId="4" xfId="0" applyFont="1" applyFill="1" applyBorder="1" applyAlignment="1">
      <alignment horizontal="center" vertical="center"/>
    </xf>
    <xf numFmtId="0" fontId="2" fillId="3" borderId="3" xfId="0" applyFont="1" applyFill="1" applyBorder="1" applyAlignment="1">
      <alignment horizontal="center" vertical="center"/>
    </xf>
    <xf numFmtId="44" fontId="2" fillId="2" borderId="4" xfId="1" applyFont="1" applyFill="1" applyBorder="1" applyAlignment="1">
      <alignment horizontal="center" vertical="center"/>
    </xf>
    <xf numFmtId="44" fontId="2" fillId="2" borderId="3" xfId="1" applyFont="1" applyFill="1" applyBorder="1" applyAlignment="1">
      <alignment horizontal="center" vertical="center"/>
    </xf>
    <xf numFmtId="44" fontId="2" fillId="0" borderId="1" xfId="0" applyNumberFormat="1" applyFont="1" applyBorder="1" applyAlignment="1">
      <alignment horizontal="center"/>
    </xf>
    <xf numFmtId="0" fontId="2" fillId="2" borderId="1" xfId="0" applyFont="1" applyFill="1" applyBorder="1" applyAlignment="1">
      <alignment horizontal="center" vertical="center"/>
    </xf>
    <xf numFmtId="6" fontId="11" fillId="4" borderId="1" xfId="0" applyNumberFormat="1" applyFont="1" applyFill="1" applyBorder="1" applyAlignment="1">
      <alignment horizontal="center" vertical="center" wrapText="1"/>
    </xf>
    <xf numFmtId="42" fontId="9" fillId="3" borderId="3" xfId="4" applyFont="1" applyFill="1" applyBorder="1" applyAlignment="1">
      <alignment horizontal="center" vertical="center" wrapText="1"/>
    </xf>
    <xf numFmtId="42" fontId="9" fillId="3" borderId="1" xfId="4" applyFont="1" applyFill="1" applyBorder="1" applyAlignment="1">
      <alignment horizontal="center" vertical="center" wrapText="1"/>
    </xf>
    <xf numFmtId="165" fontId="0" fillId="2" borderId="3" xfId="0" applyNumberFormat="1" applyFill="1" applyBorder="1" applyAlignment="1">
      <alignment horizontal="center" vertical="center"/>
    </xf>
    <xf numFmtId="42" fontId="0" fillId="0" borderId="2" xfId="4" applyFont="1" applyBorder="1" applyAlignment="1">
      <alignment horizontal="center" vertical="center" wrapText="1"/>
    </xf>
    <xf numFmtId="42" fontId="0" fillId="0" borderId="3" xfId="4" applyFont="1" applyBorder="1" applyAlignment="1">
      <alignment horizontal="center" vertical="center" wrapText="1"/>
    </xf>
    <xf numFmtId="44" fontId="2" fillId="0" borderId="3" xfId="0" applyNumberFormat="1" applyFont="1" applyBorder="1" applyAlignment="1">
      <alignment horizontal="center" vertical="center"/>
    </xf>
    <xf numFmtId="44" fontId="2" fillId="0" borderId="1" xfId="0" applyNumberFormat="1" applyFont="1" applyFill="1" applyBorder="1" applyAlignment="1">
      <alignment horizontal="center" vertical="center"/>
    </xf>
    <xf numFmtId="6" fontId="8" fillId="0" borderId="1" xfId="0" applyNumberFormat="1" applyFont="1" applyFill="1" applyBorder="1" applyAlignment="1">
      <alignment horizontal="center" vertical="center" wrapText="1"/>
    </xf>
    <xf numFmtId="165" fontId="0" fillId="0" borderId="8" xfId="0" applyNumberFormat="1" applyFill="1" applyBorder="1" applyAlignment="1">
      <alignment horizontal="center" vertical="center" wrapText="1"/>
    </xf>
    <xf numFmtId="165" fontId="0" fillId="0" borderId="9" xfId="0" applyNumberFormat="1" applyFill="1" applyBorder="1" applyAlignment="1">
      <alignment horizontal="center" vertical="center" wrapText="1"/>
    </xf>
    <xf numFmtId="165" fontId="0" fillId="0" borderId="10" xfId="0" applyNumberFormat="1" applyFill="1" applyBorder="1" applyAlignment="1">
      <alignment horizontal="center" vertical="center" wrapText="1"/>
    </xf>
    <xf numFmtId="165" fontId="2" fillId="4" borderId="2" xfId="1" applyNumberFormat="1" applyFont="1" applyFill="1" applyBorder="1" applyAlignment="1">
      <alignment horizontal="center" vertical="center" wrapText="1"/>
    </xf>
    <xf numFmtId="165" fontId="2" fillId="4" borderId="4" xfId="1" applyNumberFormat="1" applyFont="1" applyFill="1" applyBorder="1" applyAlignment="1">
      <alignment horizontal="center" vertical="center" wrapText="1"/>
    </xf>
    <xf numFmtId="165" fontId="2" fillId="4" borderId="3" xfId="1" applyNumberFormat="1" applyFont="1" applyFill="1" applyBorder="1" applyAlignment="1">
      <alignment horizontal="center" vertical="center" wrapText="1"/>
    </xf>
    <xf numFmtId="44" fontId="9" fillId="3" borderId="2" xfId="1" applyFont="1" applyFill="1" applyBorder="1" applyAlignment="1">
      <alignment horizontal="center" vertical="center" wrapText="1"/>
    </xf>
    <xf numFmtId="44" fontId="9" fillId="3" borderId="4" xfId="1" applyFont="1" applyFill="1" applyBorder="1" applyAlignment="1">
      <alignment horizontal="center" vertical="center" wrapText="1"/>
    </xf>
    <xf numFmtId="44" fontId="9" fillId="3" borderId="3" xfId="1" applyFont="1" applyFill="1" applyBorder="1" applyAlignment="1">
      <alignment horizontal="center" vertical="center" wrapText="1"/>
    </xf>
    <xf numFmtId="165" fontId="0" fillId="0" borderId="12" xfId="0" applyNumberFormat="1" applyBorder="1" applyAlignment="1">
      <alignment horizontal="center" vertical="center" wrapText="1"/>
    </xf>
    <xf numFmtId="165" fontId="0" fillId="3" borderId="13" xfId="0" applyNumberFormat="1" applyFill="1" applyBorder="1" applyAlignment="1">
      <alignment horizontal="center" vertical="center" wrapText="1"/>
    </xf>
    <xf numFmtId="165" fontId="0" fillId="3" borderId="14" xfId="0" applyNumberFormat="1" applyFill="1" applyBorder="1" applyAlignment="1">
      <alignment horizontal="center" vertical="center" wrapText="1"/>
    </xf>
    <xf numFmtId="165" fontId="2" fillId="3" borderId="14" xfId="0" applyNumberFormat="1" applyFont="1" applyFill="1" applyBorder="1" applyAlignment="1">
      <alignment horizontal="center" vertical="center" wrapText="1"/>
    </xf>
    <xf numFmtId="44" fontId="0" fillId="3" borderId="1" xfId="1" applyFont="1" applyFill="1" applyBorder="1" applyAlignment="1">
      <alignment horizontal="center"/>
    </xf>
    <xf numFmtId="44" fontId="0" fillId="3" borderId="4" xfId="1" applyFont="1" applyFill="1" applyBorder="1" applyAlignment="1">
      <alignment horizontal="center"/>
    </xf>
    <xf numFmtId="44" fontId="0" fillId="3" borderId="3" xfId="1" applyFont="1" applyFill="1" applyBorder="1" applyAlignment="1">
      <alignment horizontal="center"/>
    </xf>
    <xf numFmtId="44" fontId="0" fillId="3" borderId="2" xfId="1" applyFont="1" applyFill="1" applyBorder="1" applyAlignment="1">
      <alignment horizontal="center"/>
    </xf>
    <xf numFmtId="44" fontId="0" fillId="3" borderId="13" xfId="1" applyFont="1" applyFill="1" applyBorder="1" applyAlignment="1">
      <alignment horizontal="center"/>
    </xf>
    <xf numFmtId="0" fontId="2" fillId="0" borderId="1" xfId="0" applyFont="1" applyBorder="1" applyAlignment="1">
      <alignment horizontal="center" wrapText="1"/>
    </xf>
    <xf numFmtId="44" fontId="2" fillId="3" borderId="4" xfId="1" applyFont="1" applyFill="1" applyBorder="1" applyAlignment="1">
      <alignment horizontal="center" vertical="center"/>
    </xf>
    <xf numFmtId="44" fontId="2" fillId="0" borderId="2" xfId="0" applyNumberFormat="1" applyFont="1" applyBorder="1" applyAlignment="1">
      <alignment horizontal="center" vertical="center"/>
    </xf>
    <xf numFmtId="44" fontId="2" fillId="0" borderId="4" xfId="0" applyNumberFormat="1" applyFont="1" applyBorder="1" applyAlignment="1">
      <alignment horizontal="center" vertical="center"/>
    </xf>
    <xf numFmtId="44" fontId="2" fillId="2" borderId="2" xfId="0" applyNumberFormat="1" applyFont="1" applyFill="1" applyBorder="1" applyAlignment="1">
      <alignment horizontal="center" vertical="center"/>
    </xf>
    <xf numFmtId="44" fontId="2" fillId="2" borderId="4" xfId="0" applyNumberFormat="1" applyFont="1" applyFill="1" applyBorder="1" applyAlignment="1">
      <alignment horizontal="center" vertical="center"/>
    </xf>
    <xf numFmtId="44" fontId="2" fillId="2" borderId="3" xfId="0" applyNumberFormat="1" applyFont="1" applyFill="1" applyBorder="1" applyAlignment="1">
      <alignment horizontal="center" vertical="center"/>
    </xf>
    <xf numFmtId="44" fontId="2" fillId="2" borderId="1" xfId="1" applyFont="1" applyFill="1" applyBorder="1" applyAlignment="1">
      <alignment horizontal="center" vertical="center" wrapText="1"/>
    </xf>
    <xf numFmtId="44" fontId="1" fillId="2" borderId="2" xfId="1" applyFont="1" applyFill="1" applyBorder="1" applyAlignment="1">
      <alignment horizontal="center" vertical="center"/>
    </xf>
    <xf numFmtId="44" fontId="1" fillId="2" borderId="4" xfId="1" applyFont="1" applyFill="1" applyBorder="1" applyAlignment="1">
      <alignment horizontal="center" vertical="center"/>
    </xf>
    <xf numFmtId="44" fontId="1" fillId="2" borderId="3" xfId="1" applyFont="1" applyFill="1" applyBorder="1" applyAlignment="1">
      <alignment horizontal="center" vertical="center"/>
    </xf>
    <xf numFmtId="0" fontId="17" fillId="0" borderId="2" xfId="0" applyFont="1" applyFill="1" applyBorder="1" applyAlignment="1">
      <alignment horizontal="center" vertical="center" wrapText="1"/>
    </xf>
    <xf numFmtId="44" fontId="0" fillId="0" borderId="4" xfId="1" applyFont="1" applyBorder="1" applyAlignment="1">
      <alignment horizontal="center"/>
    </xf>
    <xf numFmtId="44" fontId="2" fillId="0" borderId="2" xfId="1" applyFont="1" applyBorder="1" applyAlignment="1">
      <alignment horizontal="center"/>
    </xf>
    <xf numFmtId="44" fontId="2" fillId="0" borderId="4" xfId="1" applyFont="1" applyBorder="1" applyAlignment="1">
      <alignment horizontal="center"/>
    </xf>
    <xf numFmtId="44" fontId="2" fillId="0" borderId="3" xfId="1" applyFont="1" applyBorder="1" applyAlignment="1">
      <alignment horizontal="center"/>
    </xf>
    <xf numFmtId="5" fontId="7" fillId="0" borderId="2" xfId="0" applyNumberFormat="1" applyFont="1" applyFill="1" applyBorder="1" applyAlignment="1">
      <alignment horizontal="center" vertical="center" wrapText="1"/>
    </xf>
    <xf numFmtId="167" fontId="2" fillId="6" borderId="1" xfId="0" applyNumberFormat="1" applyFont="1" applyFill="1" applyBorder="1" applyAlignment="1">
      <alignment horizontal="center" vertical="center" wrapText="1"/>
    </xf>
    <xf numFmtId="167" fontId="3" fillId="10" borderId="1" xfId="2" applyNumberFormat="1" applyFill="1" applyBorder="1" applyAlignment="1">
      <alignment horizontal="center" vertical="center" wrapText="1"/>
    </xf>
    <xf numFmtId="167" fontId="2" fillId="10" borderId="1" xfId="0" applyNumberFormat="1" applyFont="1" applyFill="1" applyBorder="1" applyAlignment="1">
      <alignment horizontal="center" vertical="center" wrapText="1"/>
    </xf>
    <xf numFmtId="49" fontId="3" fillId="0" borderId="1" xfId="2" applyNumberFormat="1"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0" fillId="0" borderId="3" xfId="0" applyFill="1" applyBorder="1" applyAlignment="1">
      <alignment horizontal="center" vertical="center" wrapText="1"/>
    </xf>
    <xf numFmtId="42" fontId="0" fillId="2" borderId="0" xfId="4" applyFont="1" applyFill="1" applyBorder="1" applyAlignment="1">
      <alignment horizontal="center" vertical="center"/>
    </xf>
    <xf numFmtId="42" fontId="0" fillId="2" borderId="0" xfId="4" applyFont="1" applyFill="1" applyAlignment="1">
      <alignment horizontal="center" vertical="center"/>
    </xf>
    <xf numFmtId="0" fontId="0" fillId="0" borderId="17" xfId="0" applyBorder="1" applyAlignment="1">
      <alignment horizontal="center"/>
    </xf>
    <xf numFmtId="0" fontId="0" fillId="0" borderId="18" xfId="0" applyBorder="1" applyAlignment="1">
      <alignment horizontal="center"/>
    </xf>
    <xf numFmtId="0" fontId="0" fillId="0" borderId="0" xfId="0" applyAlignment="1">
      <alignment horizontal="center"/>
    </xf>
  </cellXfs>
  <cellStyles count="6">
    <cellStyle name="Hipervínculo" xfId="2" builtinId="8"/>
    <cellStyle name="Millares [0]" xfId="3" builtinId="6"/>
    <cellStyle name="Moneda" xfId="1" builtinId="4"/>
    <cellStyle name="Moneda [0]" xfId="4" builtinId="7"/>
    <cellStyle name="Moneda 4" xfId="5"/>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2010</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dLbl>
              <c:idx val="0"/>
              <c:layout/>
              <c:showLegendKey val="0"/>
              <c:showVal val="1"/>
              <c:showCatName val="0"/>
              <c:showSerName val="0"/>
              <c:showPercent val="0"/>
              <c:showBubbleSize val="0"/>
              <c:extLst>
                <c:ext xmlns:c15="http://schemas.microsoft.com/office/drawing/2012/chart" uri="{CE6537A1-D6FC-4f65-9D91-7224C49458BB}">
                  <c15:layout/>
                </c:ext>
              </c:extLst>
            </c:dLbl>
            <c:dLbl>
              <c:idx val="1"/>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s>
          <c:val>
            <c:numRef>
              <c:f>Hoja2!$B$5:$B$6</c:f>
              <c:numCache>
                <c:formatCode>General</c:formatCode>
                <c:ptCount val="2"/>
                <c:pt idx="0">
                  <c:v>66</c:v>
                </c:pt>
                <c:pt idx="1">
                  <c:v>26</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2011</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dLbl>
              <c:idx val="0"/>
              <c:layout/>
              <c:showLegendKey val="0"/>
              <c:showVal val="1"/>
              <c:showCatName val="0"/>
              <c:showSerName val="0"/>
              <c:showPercent val="0"/>
              <c:showBubbleSize val="0"/>
              <c:extLst>
                <c:ext xmlns:c15="http://schemas.microsoft.com/office/drawing/2012/chart" uri="{CE6537A1-D6FC-4f65-9D91-7224C49458BB}">
                  <c15:layout/>
                </c:ext>
              </c:extLst>
            </c:dLbl>
            <c:dLbl>
              <c:idx val="1"/>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s>
          <c:val>
            <c:numRef>
              <c:f>Hoja2!$L$4:$L$5</c:f>
              <c:numCache>
                <c:formatCode>General</c:formatCode>
                <c:ptCount val="2"/>
                <c:pt idx="0">
                  <c:v>25</c:v>
                </c:pt>
                <c:pt idx="1">
                  <c:v>21</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2012</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Hoja2!$V$4:$V$5</c:f>
              <c:numCache>
                <c:formatCode>General</c:formatCode>
                <c:ptCount val="2"/>
                <c:pt idx="0">
                  <c:v>0</c:v>
                </c:pt>
                <c:pt idx="1">
                  <c:v>3</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2013</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Hoja2!$B$20:$B$21</c:f>
              <c:numCache>
                <c:formatCode>General</c:formatCode>
                <c:ptCount val="2"/>
                <c:pt idx="0">
                  <c:v>13</c:v>
                </c:pt>
                <c:pt idx="1">
                  <c:v>11</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2014</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Hoja2!$L$20:$L$21</c:f>
              <c:numCache>
                <c:formatCode>General</c:formatCode>
                <c:ptCount val="2"/>
                <c:pt idx="0">
                  <c:v>8</c:v>
                </c:pt>
                <c:pt idx="1">
                  <c:v>5</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2015</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Hoja2!$V$21:$V$22</c:f>
              <c:numCache>
                <c:formatCode>General</c:formatCode>
                <c:ptCount val="2"/>
                <c:pt idx="0">
                  <c:v>13</c:v>
                </c:pt>
                <c:pt idx="1">
                  <c:v>13</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2016</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Hoja2!$B$37:$B$38</c:f>
              <c:numCache>
                <c:formatCode>General</c:formatCode>
                <c:ptCount val="2"/>
                <c:pt idx="0">
                  <c:v>9</c:v>
                </c:pt>
                <c:pt idx="1">
                  <c:v>4</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CONTRATOS</a:t>
            </a:r>
          </a:p>
        </c:rich>
      </c:tx>
      <c:layout/>
      <c:overlay val="0"/>
      <c:spPr>
        <a:noFill/>
        <a:ln>
          <a:noFill/>
        </a:ln>
        <a:effectLst/>
      </c:sp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Hoja2!$A$57:$A$64</c:f>
              <c:numCache>
                <c:formatCode>General</c:formatCode>
                <c:ptCount val="8"/>
                <c:pt idx="0">
                  <c:v>92</c:v>
                </c:pt>
                <c:pt idx="1">
                  <c:v>44</c:v>
                </c:pt>
                <c:pt idx="2">
                  <c:v>3</c:v>
                </c:pt>
                <c:pt idx="3">
                  <c:v>24</c:v>
                </c:pt>
                <c:pt idx="4">
                  <c:v>13</c:v>
                </c:pt>
                <c:pt idx="5">
                  <c:v>26</c:v>
                </c:pt>
                <c:pt idx="6">
                  <c:v>13</c:v>
                </c:pt>
                <c:pt idx="7">
                  <c:v>26</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8659</xdr:colOff>
      <xdr:row>1</xdr:row>
      <xdr:rowOff>182706</xdr:rowOff>
    </xdr:from>
    <xdr:to>
      <xdr:col>9</xdr:col>
      <xdr:colOff>8659</xdr:colOff>
      <xdr:row>15</xdr:row>
      <xdr:rowOff>163656</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744682</xdr:colOff>
      <xdr:row>2</xdr:row>
      <xdr:rowOff>9523</xdr:rowOff>
    </xdr:from>
    <xdr:to>
      <xdr:col>18</xdr:col>
      <xdr:colOff>744682</xdr:colOff>
      <xdr:row>16</xdr:row>
      <xdr:rowOff>94382</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17318</xdr:colOff>
      <xdr:row>2</xdr:row>
      <xdr:rowOff>174047</xdr:rowOff>
    </xdr:from>
    <xdr:to>
      <xdr:col>29</xdr:col>
      <xdr:colOff>17318</xdr:colOff>
      <xdr:row>17</xdr:row>
      <xdr:rowOff>68406</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8658</xdr:colOff>
      <xdr:row>18</xdr:row>
      <xdr:rowOff>182706</xdr:rowOff>
    </xdr:from>
    <xdr:to>
      <xdr:col>9</xdr:col>
      <xdr:colOff>8658</xdr:colOff>
      <xdr:row>33</xdr:row>
      <xdr:rowOff>68406</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25978</xdr:colOff>
      <xdr:row>19</xdr:row>
      <xdr:rowOff>865</xdr:rowOff>
    </xdr:from>
    <xdr:to>
      <xdr:col>19</xdr:col>
      <xdr:colOff>25978</xdr:colOff>
      <xdr:row>33</xdr:row>
      <xdr:rowOff>77065</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736022</xdr:colOff>
      <xdr:row>19</xdr:row>
      <xdr:rowOff>182706</xdr:rowOff>
    </xdr:from>
    <xdr:to>
      <xdr:col>28</xdr:col>
      <xdr:colOff>736022</xdr:colOff>
      <xdr:row>34</xdr:row>
      <xdr:rowOff>68406</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8659</xdr:colOff>
      <xdr:row>35</xdr:row>
      <xdr:rowOff>9525</xdr:rowOff>
    </xdr:from>
    <xdr:to>
      <xdr:col>9</xdr:col>
      <xdr:colOff>8659</xdr:colOff>
      <xdr:row>49</xdr:row>
      <xdr:rowOff>85725</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666750</xdr:colOff>
      <xdr:row>51</xdr:row>
      <xdr:rowOff>18183</xdr:rowOff>
    </xdr:from>
    <xdr:to>
      <xdr:col>12</xdr:col>
      <xdr:colOff>666750</xdr:colOff>
      <xdr:row>65</xdr:row>
      <xdr:rowOff>94383</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ORDENES%20DE%20PAGO%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organizador%20archivo/AppData/Roaming/Microsoft/Excel/Matriz%2023-ENE-2017-day%20(version%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organizador%20archivo/Downloads/Matriz%2023-ENE-2017-da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MCASERVICIOS/EMCASERVICIOS%20CDRS/matriz%20seguimiento%2022_ago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DEN DE PAGO TRAMITADAS "/>
      <sheetName val="2 BIMESTRE 2017"/>
      <sheetName val="3 TRIMESTRE"/>
      <sheetName val="4 BIMESTRE"/>
      <sheetName val="5 BIMESTRE PARCIAL"/>
      <sheetName val="Hoja1"/>
      <sheetName val="5° BIMESTRE"/>
      <sheetName val="Listas"/>
    </sheetNames>
    <sheetDataSet>
      <sheetData sheetId="0" refreshError="1">
        <row r="93">
          <cell r="AB93">
            <v>6848206</v>
          </cell>
          <cell r="AH93">
            <v>11739781</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revisados en orden"/>
      <sheetName val="Contratos revisados en orde (2)"/>
      <sheetName val="Hoja5"/>
      <sheetName val="cdr85"/>
      <sheetName val="cdr125"/>
      <sheetName val="cdrs a liberar informe 2018"/>
      <sheetName val="liq sin pago"/>
      <sheetName val="Hoja3"/>
      <sheetName val="Hoja1"/>
      <sheetName val="Hoja2"/>
      <sheetName val="CTO 039-2010"/>
      <sheetName val="CTO 180-15"/>
      <sheetName val="cdr324"/>
      <sheetName val="cto 74-2014"/>
      <sheetName val="cdr6moral-ctos115-15 -031-2016"/>
      <sheetName val="cto 70-10-cdr94"/>
      <sheetName val="cto 032-2014"/>
      <sheetName val="CTO 044-2015"/>
      <sheetName val="048-2010"/>
      <sheetName val="confusion fuentes"/>
      <sheetName val="CTOS A LIBERAR"/>
      <sheetName val="CTO 103-10"/>
      <sheetName val="gerencia asesora"/>
      <sheetName val="cdr0011-virtual"/>
      <sheetName val="cdrS"/>
      <sheetName val="liberacion feb-18"/>
      <sheetName val="liberacion ordenada"/>
      <sheetName val="DIAPOSITIVA"/>
      <sheetName val="liberacion ordenada (2)"/>
      <sheetName val="Listas"/>
      <sheetName val="PAGOS CDR 174"/>
      <sheetName val="Contratos con CD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revisados en orden"/>
      <sheetName val="Contratos revisados en orde (2)"/>
      <sheetName val="Hoja5"/>
      <sheetName val="cdr85"/>
      <sheetName val="cdr125"/>
      <sheetName val="cdrs a liberar informe 2018"/>
      <sheetName val="liq sin pago"/>
      <sheetName val="Hoja3"/>
      <sheetName val="Hoja1"/>
      <sheetName val="Hoja2"/>
      <sheetName val="CTO 039-2010"/>
      <sheetName val="CTO 180-15"/>
      <sheetName val="cdr324"/>
      <sheetName val="cto 74-2014"/>
      <sheetName val="cdr6moral-ctos115-15 -031-2016"/>
      <sheetName val="cto 70-10-cdr94"/>
      <sheetName val="cto 032-2014"/>
      <sheetName val="CTO 044-2015"/>
      <sheetName val="048-2010"/>
      <sheetName val="confusion fuentes"/>
      <sheetName val="CTOS A LIBERAR"/>
      <sheetName val="CTO 103-10"/>
      <sheetName val="gerencia asesora"/>
      <sheetName val="cdr0011-virtual"/>
      <sheetName val="cdrS"/>
      <sheetName val="liberacion feb-18"/>
      <sheetName val="liberacion ordenada"/>
      <sheetName val="DIAPOSITIVA"/>
      <sheetName val="liberacion ordenada (2)"/>
      <sheetName val="Listas"/>
      <sheetName val="PAGOS CDR 174"/>
      <sheetName val="Contratos con CD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sheetName val="Hoja14"/>
      <sheetName val="CDR125"/>
      <sheetName val="Hoja15"/>
      <sheetName val="Hoja11"/>
      <sheetName val="Hoja13"/>
      <sheetName val="cto 100"/>
      <sheetName val="Hoja12"/>
      <sheetName val="cdr 45-46"/>
      <sheetName val="Hoja10"/>
      <sheetName val="Hoja9"/>
      <sheetName val="Hoja6"/>
      <sheetName val="Hoja7"/>
      <sheetName val="Hoja8"/>
      <sheetName val="Hoja5"/>
      <sheetName val="cdr100"/>
      <sheetName val="Hoja4"/>
      <sheetName val="Hoja2"/>
      <sheetName val="Hoja3"/>
      <sheetName val="Hoja1"/>
      <sheetName val="cto 59-10"/>
      <sheetName val="Listas"/>
      <sheetName val="cto 34-2010"/>
      <sheetName val="cto 38"/>
      <sheetName val="cto 42"/>
      <sheetName val="PAGOS CDR 17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consorciofia.info/cdr/ver_fuentes_w.php?NumCDR=025&amp;codEntidad=19999" TargetMode="External"/><Relationship Id="rId299" Type="http://schemas.openxmlformats.org/officeDocument/2006/relationships/hyperlink" Target="http://consorciofia.info/cdr/ver_fuentes_w.php?NumCDR=263&amp;codEntidad=19999" TargetMode="External"/><Relationship Id="rId21" Type="http://schemas.openxmlformats.org/officeDocument/2006/relationships/hyperlink" Target="http://consorciofia.info/cdr/ver_fuentes_w.php?NumCDR=086&amp;codEntidad=19999" TargetMode="External"/><Relationship Id="rId63" Type="http://schemas.openxmlformats.org/officeDocument/2006/relationships/hyperlink" Target="http://consorciofia.info/cdr/ver_fuentes_w.php?NumCDR=174&amp;codEntidad=19999" TargetMode="External"/><Relationship Id="rId159" Type="http://schemas.openxmlformats.org/officeDocument/2006/relationships/hyperlink" Target="http://consorciofia.info/cdr/ver_fuentes_w.php?NumCDR=058&amp;codEntidad=19999" TargetMode="External"/><Relationship Id="rId324" Type="http://schemas.openxmlformats.org/officeDocument/2006/relationships/hyperlink" Target="http://consorciofia.info/cdr/ver_fuentes_w.php?NumCDR=276&amp;codEntidad=19999" TargetMode="External"/><Relationship Id="rId366" Type="http://schemas.openxmlformats.org/officeDocument/2006/relationships/hyperlink" Target="http://consorciofia.info/cdr/ver_fuentes_w.php?NumCDR=304&amp;codEntidad=19999" TargetMode="External"/><Relationship Id="rId531" Type="http://schemas.openxmlformats.org/officeDocument/2006/relationships/hyperlink" Target="http://consorciofia.info/cdr/ver_fuentes_w.php?NumCDR=2879&amp;codEntidad=19392" TargetMode="External"/><Relationship Id="rId170" Type="http://schemas.openxmlformats.org/officeDocument/2006/relationships/hyperlink" Target="http://consorciofia.info/cdr/ver_fuentes_w.php?NumCDR=049&amp;codEntidad=19999" TargetMode="External"/><Relationship Id="rId226" Type="http://schemas.openxmlformats.org/officeDocument/2006/relationships/hyperlink" Target="http://consorciofia.info/cdr/ver_fuentes_w.php?NumCDR=223&amp;codEntidad=19999" TargetMode="External"/><Relationship Id="rId433" Type="http://schemas.openxmlformats.org/officeDocument/2006/relationships/hyperlink" Target="http://consorciofia.info/cdr/ver_fuentes_w.php?NumCDR=14&amp;codEntidad=19318" TargetMode="External"/><Relationship Id="rId268" Type="http://schemas.openxmlformats.org/officeDocument/2006/relationships/hyperlink" Target="http://consorciofia.info/cdr/ver_fuentes_w.php?NumCDR=006&amp;codEntidad=19824" TargetMode="External"/><Relationship Id="rId475" Type="http://schemas.openxmlformats.org/officeDocument/2006/relationships/hyperlink" Target="http://consorciofia.info/cdr/ver_fuentes_w.php?NumCDR=343&amp;codEntidad=19999" TargetMode="External"/><Relationship Id="rId32" Type="http://schemas.openxmlformats.org/officeDocument/2006/relationships/hyperlink" Target="http://consorciofia.info/cdr/ver_fuentes_w.php?NumCDR=141&amp;codEntidad=19999" TargetMode="External"/><Relationship Id="rId74" Type="http://schemas.openxmlformats.org/officeDocument/2006/relationships/hyperlink" Target="http://consorciofia.info/cdr/ver_fuentes_w.php?NumCDR=001&amp;codEntidad=19532" TargetMode="External"/><Relationship Id="rId128" Type="http://schemas.openxmlformats.org/officeDocument/2006/relationships/hyperlink" Target="http://consorciofia.info/cdr/ver_fuentes_w.php?NumCDR=036&amp;codEntidad=19999" TargetMode="External"/><Relationship Id="rId335" Type="http://schemas.openxmlformats.org/officeDocument/2006/relationships/hyperlink" Target="http://consorciofia.info/cdr/ver_fuentes_w.php?NumCDR=317&amp;codEntidad=19999" TargetMode="External"/><Relationship Id="rId377" Type="http://schemas.openxmlformats.org/officeDocument/2006/relationships/hyperlink" Target="http://consorciofia.info/cdr/ver_fuentes_w.php?NumCDR=005&amp;codEntidad=19418" TargetMode="External"/><Relationship Id="rId500" Type="http://schemas.openxmlformats.org/officeDocument/2006/relationships/hyperlink" Target="http://consorciofia.info/cdr/ver_fuentes_w.php?NumCDR=057&amp;codEntidad=19999" TargetMode="External"/><Relationship Id="rId542" Type="http://schemas.openxmlformats.org/officeDocument/2006/relationships/hyperlink" Target="http://consorciofia.info/cdr/ver_fuentes_w.php?NumCDR=2367&amp;codEntidad=19318" TargetMode="External"/><Relationship Id="rId5" Type="http://schemas.openxmlformats.org/officeDocument/2006/relationships/hyperlink" Target="http://consorciofia.info/cdr/ver_fuentes_w.php?NumCDR=023&amp;codEntidad=19999" TargetMode="External"/><Relationship Id="rId181" Type="http://schemas.openxmlformats.org/officeDocument/2006/relationships/hyperlink" Target="http://consorciofia.info/cdr/ver_fuentes_w.php?NumCDR=208&amp;codEntidad=19999" TargetMode="External"/><Relationship Id="rId237" Type="http://schemas.openxmlformats.org/officeDocument/2006/relationships/hyperlink" Target="http://consorciofia.info/cdr/ver_fuentes_w.php?NumCDR=006&amp;codEntidad=19585" TargetMode="External"/><Relationship Id="rId402" Type="http://schemas.openxmlformats.org/officeDocument/2006/relationships/hyperlink" Target="http://consorciofia.info/cdr/ver_fuentes_w.php?NumCDR=14&amp;codEntidad=19450" TargetMode="External"/><Relationship Id="rId279" Type="http://schemas.openxmlformats.org/officeDocument/2006/relationships/hyperlink" Target="http://consorciofia.info/cdr/ver_fuentes_w.php?NumCDR=307&amp;codEntidad=19999" TargetMode="External"/><Relationship Id="rId444" Type="http://schemas.openxmlformats.org/officeDocument/2006/relationships/hyperlink" Target="http://consorciofia.info/cdr/ver_fuentes_w.php?NumCDR=324&amp;codEntidad=19999" TargetMode="External"/><Relationship Id="rId486" Type="http://schemas.openxmlformats.org/officeDocument/2006/relationships/hyperlink" Target="http://consorciofia.info/cdr/ver_fuentes_w.php?NumCDR=160&amp;codEntidad=19999" TargetMode="External"/><Relationship Id="rId43" Type="http://schemas.openxmlformats.org/officeDocument/2006/relationships/hyperlink" Target="http://consorciofia.info/cdr/ver_fuentes_w.php?NumCDR=209&amp;codEntidad=19999" TargetMode="External"/><Relationship Id="rId139" Type="http://schemas.openxmlformats.org/officeDocument/2006/relationships/hyperlink" Target="http://consorciofia.info/cdr/ver_fuentes_w.php?NumCDR=040&amp;codEntidad=19999" TargetMode="External"/><Relationship Id="rId290" Type="http://schemas.openxmlformats.org/officeDocument/2006/relationships/hyperlink" Target="http://consorciofia.info/cdr/ver_fuentes_w.php?NumCDR=253&amp;codEntidad=19999" TargetMode="External"/><Relationship Id="rId304" Type="http://schemas.openxmlformats.org/officeDocument/2006/relationships/hyperlink" Target="http://consorciofia.info/cdr/ver_fuentes_w.php?NumCDR=249&amp;codEntidad=19999" TargetMode="External"/><Relationship Id="rId346" Type="http://schemas.openxmlformats.org/officeDocument/2006/relationships/hyperlink" Target="http://consorciofia.info/cdr/ver_fuentes_w.php?NumCDR=289&amp;codEntidad=19999" TargetMode="External"/><Relationship Id="rId388" Type="http://schemas.openxmlformats.org/officeDocument/2006/relationships/hyperlink" Target="http://consorciofia.info/cdr/ver_fuentes_w.php?NumCDR=16&amp;codEntidad=19585" TargetMode="External"/><Relationship Id="rId511" Type="http://schemas.openxmlformats.org/officeDocument/2006/relationships/hyperlink" Target="http://consorciofia.info/cdr/ver_fuentes_w.php?NumCDR=072&amp;codEntidad=19999" TargetMode="External"/><Relationship Id="rId85" Type="http://schemas.openxmlformats.org/officeDocument/2006/relationships/hyperlink" Target="http://consorciofia.info/cdr/ver_fuentes_w.php?NumCDR=174&amp;codEntidad=19999" TargetMode="External"/><Relationship Id="rId150" Type="http://schemas.openxmlformats.org/officeDocument/2006/relationships/hyperlink" Target="http://consorciofia.info/cdr/ver_fuentes_w.php?NumCDR=033&amp;codEntidad=19999" TargetMode="External"/><Relationship Id="rId192" Type="http://schemas.openxmlformats.org/officeDocument/2006/relationships/hyperlink" Target="http://consorciofia.info/cdr/ver_fuentes_w.php?NumCDR=204&amp;codEntidad=19999" TargetMode="External"/><Relationship Id="rId206" Type="http://schemas.openxmlformats.org/officeDocument/2006/relationships/hyperlink" Target="http://consorciofia.info/cdr/ver_fuentes_w.php?NumCDR=022&amp;codEntidad=19999" TargetMode="External"/><Relationship Id="rId413" Type="http://schemas.openxmlformats.org/officeDocument/2006/relationships/hyperlink" Target="http://consorciofia.info/cdr/ver_fuentes_w.php?NumCDR=10&amp;codEntidad=19110" TargetMode="External"/><Relationship Id="rId248" Type="http://schemas.openxmlformats.org/officeDocument/2006/relationships/hyperlink" Target="http://consorciofia.info/cdr/ver_fuentes_w.php?NumCDR=243&amp;codEntidad=19999" TargetMode="External"/><Relationship Id="rId455" Type="http://schemas.openxmlformats.org/officeDocument/2006/relationships/hyperlink" Target="http://consorciofia.info/cdr/ver_fuentes_w.php?NumCDR=3&amp;codEntidad=19622" TargetMode="External"/><Relationship Id="rId497" Type="http://schemas.openxmlformats.org/officeDocument/2006/relationships/hyperlink" Target="http://consorciofia.info/cdr/ver_fuentes_w.php?NumCDR=054&amp;codEntidad=19999" TargetMode="External"/><Relationship Id="rId12" Type="http://schemas.openxmlformats.org/officeDocument/2006/relationships/hyperlink" Target="http://consorciofia.info/cdr/ver_fuentes_w.php?NumCDR=016&amp;codEntidad=19999" TargetMode="External"/><Relationship Id="rId108" Type="http://schemas.openxmlformats.org/officeDocument/2006/relationships/hyperlink" Target="http://consorciofia.info/cdr/ver_fuentes_w.php?NumCDR=013&amp;codEntidad=19999" TargetMode="External"/><Relationship Id="rId315" Type="http://schemas.openxmlformats.org/officeDocument/2006/relationships/hyperlink" Target="http://consorciofia.info/cdr/ver_fuentes_w.php?NumCDR=8&amp;codEntidad=19513" TargetMode="External"/><Relationship Id="rId357" Type="http://schemas.openxmlformats.org/officeDocument/2006/relationships/hyperlink" Target="http://consorciofia.info/cdr/ver_fuentes_w.php?NumCDR=2647&amp;codEntidad=19693" TargetMode="External"/><Relationship Id="rId522" Type="http://schemas.openxmlformats.org/officeDocument/2006/relationships/hyperlink" Target="http://consorciofia.info/cdr/ver_fuentes_w.php?NumCDR=3986&amp;codEntidad=19050" TargetMode="External"/><Relationship Id="rId54" Type="http://schemas.openxmlformats.org/officeDocument/2006/relationships/hyperlink" Target="http://consorciofia.info/cdr/ver_fuentes_w.php?NumCDR=135&amp;codEntidad=19999" TargetMode="External"/><Relationship Id="rId96" Type="http://schemas.openxmlformats.org/officeDocument/2006/relationships/hyperlink" Target="http://consorciofia.info/cdr/ver_fuentes_w.php?NumCDR=008&amp;codEntidad=19999" TargetMode="External"/><Relationship Id="rId161" Type="http://schemas.openxmlformats.org/officeDocument/2006/relationships/hyperlink" Target="http://consorciofia.info/cdr/ver_fuentes_w.php?NumCDR=060&amp;codEntidad=19999" TargetMode="External"/><Relationship Id="rId217" Type="http://schemas.openxmlformats.org/officeDocument/2006/relationships/hyperlink" Target="http://consorciofia.info/cdr/ver_fuentes_w.php?NumCDR=233&amp;codEntidad=19999" TargetMode="External"/><Relationship Id="rId399" Type="http://schemas.openxmlformats.org/officeDocument/2006/relationships/hyperlink" Target="http://consorciofia.info/cdr/ver_fuentes_w.php?NumCDR=13&amp;codEntidad=19780" TargetMode="External"/><Relationship Id="rId259" Type="http://schemas.openxmlformats.org/officeDocument/2006/relationships/hyperlink" Target="http://consorciofia.info/cdr/ver_fuentes_w.php?NumCDR=001&amp;codEntidad=19318" TargetMode="External"/><Relationship Id="rId424" Type="http://schemas.openxmlformats.org/officeDocument/2006/relationships/hyperlink" Target="http://consorciofia.info/cdr/ver_fuentes_w.php?NumCDR=13&amp;codEntidad=19318" TargetMode="External"/><Relationship Id="rId466" Type="http://schemas.openxmlformats.org/officeDocument/2006/relationships/hyperlink" Target="http://consorciofia.info/cdr/ver_fuentes_w.php?NumCDR=7&amp;codEntidad=19318" TargetMode="External"/><Relationship Id="rId23" Type="http://schemas.openxmlformats.org/officeDocument/2006/relationships/hyperlink" Target="http://consorciofia.info/cdr/ver_fuentes_w.php?NumCDR=089&amp;codEntidad=19999" TargetMode="External"/><Relationship Id="rId119" Type="http://schemas.openxmlformats.org/officeDocument/2006/relationships/hyperlink" Target="http://consorciofia.info/cdr/ver_fuentes_w.php?NumCDR=036&amp;codEntidad=19999" TargetMode="External"/><Relationship Id="rId270" Type="http://schemas.openxmlformats.org/officeDocument/2006/relationships/hyperlink" Target="http://consorciofia.info/cdr/ver_fuentes_w.php?NumCDR=219&amp;codEntidad=19999" TargetMode="External"/><Relationship Id="rId326" Type="http://schemas.openxmlformats.org/officeDocument/2006/relationships/hyperlink" Target="http://consorciofia.info/cdr/ver_fuentes_w.php?NumCDR=9&amp;codEntidad=19513" TargetMode="External"/><Relationship Id="rId533" Type="http://schemas.openxmlformats.org/officeDocument/2006/relationships/hyperlink" Target="http://consorciofia.info/cdr/ver_fuentes_w.php?NumCDR=6&amp;codEntidad=19473" TargetMode="External"/><Relationship Id="rId65" Type="http://schemas.openxmlformats.org/officeDocument/2006/relationships/hyperlink" Target="http://consorciofia.info/cdr/ver_fuentes_w.php?NumCDR=174&amp;codEntidad=19999" TargetMode="External"/><Relationship Id="rId130" Type="http://schemas.openxmlformats.org/officeDocument/2006/relationships/hyperlink" Target="http://consorciofia.info/cdr/ver_fuentes_w.php?NumCDR=165&amp;codEntidad=19999" TargetMode="External"/><Relationship Id="rId368" Type="http://schemas.openxmlformats.org/officeDocument/2006/relationships/hyperlink" Target="http://consorciofia.info/cdr/ver_fuentes_w.php?NumCDR=273&amp;codEntidad=19999" TargetMode="External"/><Relationship Id="rId172" Type="http://schemas.openxmlformats.org/officeDocument/2006/relationships/hyperlink" Target="http://consorciofia.info/cdr/ver_fuentes_w.php?NumCDR=140&amp;codEntidad=19999" TargetMode="External"/><Relationship Id="rId228" Type="http://schemas.openxmlformats.org/officeDocument/2006/relationships/hyperlink" Target="http://consorciofia.info/cdr/ver_fuentes_w.php?NumCDR=175&amp;codEntidad=19999" TargetMode="External"/><Relationship Id="rId435" Type="http://schemas.openxmlformats.org/officeDocument/2006/relationships/hyperlink" Target="http://consorciofia.info/cdr/ver_fuentes_w.php?NumCDR=9&amp;codEntidad=19418" TargetMode="External"/><Relationship Id="rId477" Type="http://schemas.openxmlformats.org/officeDocument/2006/relationships/hyperlink" Target="http://consorciofia.info/cdr/ver_fuentes_w.php?NumCDR=11&amp;codEntidad=19397" TargetMode="External"/><Relationship Id="rId281" Type="http://schemas.openxmlformats.org/officeDocument/2006/relationships/hyperlink" Target="http://consorciofia.info/cdr/ver_fuentes_w.php?NumCDR=222&amp;codEntidad=19999" TargetMode="External"/><Relationship Id="rId337" Type="http://schemas.openxmlformats.org/officeDocument/2006/relationships/hyperlink" Target="http://consorciofia.info/cdr/ver_fuentes_w.php?NumCDR=003&amp;codEntidad=19743" TargetMode="External"/><Relationship Id="rId502" Type="http://schemas.openxmlformats.org/officeDocument/2006/relationships/hyperlink" Target="http://consorciofia.info/cdr/ver_fuentes_w.php?NumCDR=068&amp;codEntidad=19999" TargetMode="External"/><Relationship Id="rId34" Type="http://schemas.openxmlformats.org/officeDocument/2006/relationships/hyperlink" Target="http://consorciofia.info/cdr/ver_fuentes_w.php?NumCDR=170&amp;codEntidad=19999" TargetMode="External"/><Relationship Id="rId76" Type="http://schemas.openxmlformats.org/officeDocument/2006/relationships/hyperlink" Target="http://consorciofia.info/cdr/ver_fuentes_w.php?NumCDR=002&amp;codEntidad=19001" TargetMode="External"/><Relationship Id="rId141" Type="http://schemas.openxmlformats.org/officeDocument/2006/relationships/hyperlink" Target="http://consorciofia.info/cdr/ver_fuentes_w.php?NumCDR=040&amp;codEntidad=19999" TargetMode="External"/><Relationship Id="rId379" Type="http://schemas.openxmlformats.org/officeDocument/2006/relationships/hyperlink" Target="http://consorciofia.info/cdr/ver_fuentes_w.php?NumCDR=009&amp;codEntidad=19698" TargetMode="External"/><Relationship Id="rId544" Type="http://schemas.openxmlformats.org/officeDocument/2006/relationships/hyperlink" Target="http://consorciofia.info/cdr/ver_fuentes_w.php?NumCDR=2380&amp;codEntidad=19999" TargetMode="External"/><Relationship Id="rId7" Type="http://schemas.openxmlformats.org/officeDocument/2006/relationships/hyperlink" Target="http://consorciofia.info/cdr/ver_fuentes_w.php?NumCDR=019&amp;codEntidad=19999" TargetMode="External"/><Relationship Id="rId183" Type="http://schemas.openxmlformats.org/officeDocument/2006/relationships/hyperlink" Target="http://consorciofia.info/cdr/ver_fuentes_w.php?NumCDR=081&amp;codEntidad=19999" TargetMode="External"/><Relationship Id="rId239" Type="http://schemas.openxmlformats.org/officeDocument/2006/relationships/hyperlink" Target="http://consorciofia.info/cdr/ver_fuentes_w.php?NumCDR=151&amp;codEntidad=19999" TargetMode="External"/><Relationship Id="rId390" Type="http://schemas.openxmlformats.org/officeDocument/2006/relationships/hyperlink" Target="http://consorciofia.info/cdr/ver_fuentes_w.php?NumCDR=15&amp;codEntidad=19450" TargetMode="External"/><Relationship Id="rId404" Type="http://schemas.openxmlformats.org/officeDocument/2006/relationships/hyperlink" Target="http://consorciofia.info/cdr/ver_fuentes_w.php?NumCDR=15&amp;codEntidad=19585" TargetMode="External"/><Relationship Id="rId446" Type="http://schemas.openxmlformats.org/officeDocument/2006/relationships/hyperlink" Target="http://consorciofia.info/cdr/ver_fuentes_w.php?NumCDR=5&amp;codEntidad=19701" TargetMode="External"/><Relationship Id="rId250" Type="http://schemas.openxmlformats.org/officeDocument/2006/relationships/hyperlink" Target="http://consorciofia.info/cdr/ver_fuentes_w.php?NumCDR=002&amp;codEntidad=19110" TargetMode="External"/><Relationship Id="rId292" Type="http://schemas.openxmlformats.org/officeDocument/2006/relationships/hyperlink" Target="http://consorciofia.info/cdr/ver_fuentes_w.php?NumCDR=251&amp;codEntidad=19999" TargetMode="External"/><Relationship Id="rId306" Type="http://schemas.openxmlformats.org/officeDocument/2006/relationships/hyperlink" Target="http://consorciofia.info/cdr/ver_fuentes_w.php?NumCDR=254&amp;codEntidad=19999" TargetMode="External"/><Relationship Id="rId488" Type="http://schemas.openxmlformats.org/officeDocument/2006/relationships/hyperlink" Target="http://consorciofia.info/cdr/ver_fuentes_w.php?NumCDR=013&amp;codEntidad=19999" TargetMode="External"/><Relationship Id="rId45" Type="http://schemas.openxmlformats.org/officeDocument/2006/relationships/hyperlink" Target="http://consorciofia.info/cdr/ver_fuentes_w.php?NumCDR=169&amp;codEntidad=19999" TargetMode="External"/><Relationship Id="rId87" Type="http://schemas.openxmlformats.org/officeDocument/2006/relationships/hyperlink" Target="http://consorciofia.info/cdr/ver_fuentes_w.php?NumCDR=187&amp;codEntidad=19999" TargetMode="External"/><Relationship Id="rId110" Type="http://schemas.openxmlformats.org/officeDocument/2006/relationships/hyperlink" Target="http://consorciofia.info/cdr/ver_fuentes_w.php?NumCDR=032&amp;codEntidad=19999" TargetMode="External"/><Relationship Id="rId348" Type="http://schemas.openxmlformats.org/officeDocument/2006/relationships/hyperlink" Target="http://consorciofia.info/cdr/ver_fuentes_w.php?NumCDR=231&amp;codEntidad=19999" TargetMode="External"/><Relationship Id="rId513" Type="http://schemas.openxmlformats.org/officeDocument/2006/relationships/hyperlink" Target="http://consorciofia.info/cdr/ver_fuentes_w.php?NumCDR=094&amp;codEntidad=19999" TargetMode="External"/><Relationship Id="rId152" Type="http://schemas.openxmlformats.org/officeDocument/2006/relationships/hyperlink" Target="http://consorciofia.info/cdr/ver_fuentes_w.php?NumCDR=035&amp;codEntidad=19999" TargetMode="External"/><Relationship Id="rId194" Type="http://schemas.openxmlformats.org/officeDocument/2006/relationships/hyperlink" Target="http://consorciofia.info/cdr/ver_fuentes_w.php?NumCDR=201&amp;codEntidad=19999" TargetMode="External"/><Relationship Id="rId208" Type="http://schemas.openxmlformats.org/officeDocument/2006/relationships/hyperlink" Target="http://consorciofia.info/cdr/ver_fuentes_w.php?NumCDR=174&amp;codEntidad=19999" TargetMode="External"/><Relationship Id="rId415" Type="http://schemas.openxmlformats.org/officeDocument/2006/relationships/hyperlink" Target="http://consorciofia.info/cdr/ver_fuentes_w.php?NumCDR=2&amp;codEntidad=19548" TargetMode="External"/><Relationship Id="rId457" Type="http://schemas.openxmlformats.org/officeDocument/2006/relationships/hyperlink" Target="http://consorciofia.info/cdr/ver_fuentes_w.php?NumCDR=16&amp;codEntidad=19532" TargetMode="External"/><Relationship Id="rId261" Type="http://schemas.openxmlformats.org/officeDocument/2006/relationships/hyperlink" Target="http://consorciofia.info/cdr/ver_fuentes_w.php?NumCDR=005&amp;codEntidad=19824" TargetMode="External"/><Relationship Id="rId499" Type="http://schemas.openxmlformats.org/officeDocument/2006/relationships/hyperlink" Target="http://consorciofia.info/cdr/ver_fuentes_w.php?NumCDR=056&amp;codEntidad=19999" TargetMode="External"/><Relationship Id="rId14" Type="http://schemas.openxmlformats.org/officeDocument/2006/relationships/hyperlink" Target="http://consorciofia.info/cdr/ver_fuentes_w.php?NumCDR=077&amp;codEntidad=19999" TargetMode="External"/><Relationship Id="rId56" Type="http://schemas.openxmlformats.org/officeDocument/2006/relationships/hyperlink" Target="http://consorciofia.info/cdr/ver_fuentes_w.php?NumCDR=125&amp;codEntidad=19999" TargetMode="External"/><Relationship Id="rId317" Type="http://schemas.openxmlformats.org/officeDocument/2006/relationships/hyperlink" Target="http://consorciofia.info/cdr/ver_fuentes_w.php?NumCDR=007&amp;codEntidad=19050" TargetMode="External"/><Relationship Id="rId359" Type="http://schemas.openxmlformats.org/officeDocument/2006/relationships/hyperlink" Target="http://consorciofia.info/cdr/ver_fuentes_w.php?NumCDR=301&amp;codEntidad=19999" TargetMode="External"/><Relationship Id="rId524" Type="http://schemas.openxmlformats.org/officeDocument/2006/relationships/hyperlink" Target="http://consorciofia.info/cdr/ver_fuentes_w.php?NumCDR=2372&amp;codEntidad=19110" TargetMode="External"/><Relationship Id="rId98" Type="http://schemas.openxmlformats.org/officeDocument/2006/relationships/hyperlink" Target="http://consorciofia.info/cdr/ver_fuentes_w.php?NumCDR=008&amp;codEntidad=19999" TargetMode="External"/><Relationship Id="rId121" Type="http://schemas.openxmlformats.org/officeDocument/2006/relationships/hyperlink" Target="http://consorciofia.info/cdr/ver_fuentes_w.php?NumCDR=037&amp;codEntidad=19999" TargetMode="External"/><Relationship Id="rId163" Type="http://schemas.openxmlformats.org/officeDocument/2006/relationships/hyperlink" Target="http://consorciofia.info/cdr/ver_fuentes_w.php?NumCDR=062&amp;codEntidad=19999" TargetMode="External"/><Relationship Id="rId219" Type="http://schemas.openxmlformats.org/officeDocument/2006/relationships/hyperlink" Target="http://consorciofia.info/cdr/ver_fuentes_w.php?NumCDR=003&amp;codEntidad=19397" TargetMode="External"/><Relationship Id="rId370" Type="http://schemas.openxmlformats.org/officeDocument/2006/relationships/hyperlink" Target="http://consorciofia.info/cdr/ver_fuentes_w.php?NumCDR=6&amp;codEntidad=19001" TargetMode="External"/><Relationship Id="rId426" Type="http://schemas.openxmlformats.org/officeDocument/2006/relationships/hyperlink" Target="http://consorciofia.info/cdr/ver_fuentes_w.php?NumCDR=15&amp;codEntidad=19318" TargetMode="External"/><Relationship Id="rId230" Type="http://schemas.openxmlformats.org/officeDocument/2006/relationships/hyperlink" Target="http://consorciofia.info/cdr/ver_fuentes_w.php?NumCDR=144&amp;codEntidad=19999" TargetMode="External"/><Relationship Id="rId468" Type="http://schemas.openxmlformats.org/officeDocument/2006/relationships/hyperlink" Target="http://consorciofia.info/cdr/ver_fuentes_w.php?NumCDR=337&amp;codEntidad=19999" TargetMode="External"/><Relationship Id="rId25" Type="http://schemas.openxmlformats.org/officeDocument/2006/relationships/hyperlink" Target="http://consorciofia.info/cdr/ver_fuentes_w.php?NumCDR=093&amp;codEntidad=19999" TargetMode="External"/><Relationship Id="rId67" Type="http://schemas.openxmlformats.org/officeDocument/2006/relationships/hyperlink" Target="http://consorciofia.info/cdr/ver_fuentes_w.php?NumCDR=174&amp;codEntidad=19999" TargetMode="External"/><Relationship Id="rId272" Type="http://schemas.openxmlformats.org/officeDocument/2006/relationships/hyperlink" Target="http://consorciofia.info/cdr/ver_fuentes_w.php?NumCDR=211&amp;codEntidad=19999" TargetMode="External"/><Relationship Id="rId328" Type="http://schemas.openxmlformats.org/officeDocument/2006/relationships/hyperlink" Target="http://consorciofia.info/cdr/ver_fuentes_w.php?NumCDR=264&amp;codEntidad=19999" TargetMode="External"/><Relationship Id="rId535" Type="http://schemas.openxmlformats.org/officeDocument/2006/relationships/hyperlink" Target="http://consorciofia.info/cdr/ver_fuentes_w.php?NumCDR=13&amp;codEntidad=19780" TargetMode="External"/><Relationship Id="rId132" Type="http://schemas.openxmlformats.org/officeDocument/2006/relationships/hyperlink" Target="http://consorciofia.info/cdr/ver_fuentes_w.php?NumCDR=038&amp;codEntidad=19999" TargetMode="External"/><Relationship Id="rId174" Type="http://schemas.openxmlformats.org/officeDocument/2006/relationships/hyperlink" Target="http://consorciofia.info/cdr/ver_fuentes_w.php?NumCDR=051&amp;codEntidad=19999" TargetMode="External"/><Relationship Id="rId381" Type="http://schemas.openxmlformats.org/officeDocument/2006/relationships/hyperlink" Target="http://consorciofia.info/cdr/ver_fuentes_w.php?NumCDR=007&amp;codEntidad=19807" TargetMode="External"/><Relationship Id="rId220" Type="http://schemas.openxmlformats.org/officeDocument/2006/relationships/hyperlink" Target="http://consorciofia.info/cdr/ver_fuentes_w.php?NumCDR=157&amp;codEntidad=19999" TargetMode="External"/><Relationship Id="rId241" Type="http://schemas.openxmlformats.org/officeDocument/2006/relationships/hyperlink" Target="http://consorciofia.info/cdr/ver_fuentes_w.php?NumCDR=002&amp;codEntidad=19585" TargetMode="External"/><Relationship Id="rId437" Type="http://schemas.openxmlformats.org/officeDocument/2006/relationships/hyperlink" Target="http://consorciofia.info/cdr/ver_fuentes_w.php?NumCDR=8&amp;codEntidad=19130" TargetMode="External"/><Relationship Id="rId458" Type="http://schemas.openxmlformats.org/officeDocument/2006/relationships/hyperlink" Target="http://consorciofia.info/cdr/ver_fuentes_w.php?NumCDR=16&amp;codEntidad=19450" TargetMode="External"/><Relationship Id="rId479" Type="http://schemas.openxmlformats.org/officeDocument/2006/relationships/hyperlink" Target="http://consorciofia.info/cdr/ver_fuentes_w.php?NumCDR=6&amp;codEntidad=19473" TargetMode="External"/><Relationship Id="rId15" Type="http://schemas.openxmlformats.org/officeDocument/2006/relationships/hyperlink" Target="http://consorciofia.info/cdr/ver_fuentes_w.php?NumCDR=078&amp;codEntidad=19999" TargetMode="External"/><Relationship Id="rId36" Type="http://schemas.openxmlformats.org/officeDocument/2006/relationships/hyperlink" Target="http://consorciofia.info/cdr/ver_fuentes_w.php?NumCDR=172&amp;codEntidad=19999" TargetMode="External"/><Relationship Id="rId57" Type="http://schemas.openxmlformats.org/officeDocument/2006/relationships/hyperlink" Target="http://consorciofia.info/cdr/ver_fuentes_w.php?NumCDR=136&amp;codEntidad=19999" TargetMode="External"/><Relationship Id="rId262" Type="http://schemas.openxmlformats.org/officeDocument/2006/relationships/hyperlink" Target="http://consorciofia.info/cdr/ver_fuentes_w.php?NumCDR=183&amp;codEntidad=19999" TargetMode="External"/><Relationship Id="rId283" Type="http://schemas.openxmlformats.org/officeDocument/2006/relationships/hyperlink" Target="http://consorciofia.info/cdr/ver_fuentes_w.php?NumCDR=004&amp;codEntidad=19473" TargetMode="External"/><Relationship Id="rId318" Type="http://schemas.openxmlformats.org/officeDocument/2006/relationships/hyperlink" Target="http://consorciofia.info/cdr/ver_fuentes_w.php?NumCDR=20&amp;codEntidad=19050" TargetMode="External"/><Relationship Id="rId339" Type="http://schemas.openxmlformats.org/officeDocument/2006/relationships/hyperlink" Target="http://consorciofia.info/cdr/ver_fuentes_w.php?NumCDR=12&amp;codEntidad=19743" TargetMode="External"/><Relationship Id="rId490" Type="http://schemas.openxmlformats.org/officeDocument/2006/relationships/hyperlink" Target="http://consorciofia.info/cdr/ver_fuentes_w.php?NumCDR=045&amp;codEntidad=19999" TargetMode="External"/><Relationship Id="rId504" Type="http://schemas.openxmlformats.org/officeDocument/2006/relationships/hyperlink" Target="http://consorciofia.info/cdr/ver_fuentes_w.php?NumCDR=070&amp;codEntidad=19999" TargetMode="External"/><Relationship Id="rId525" Type="http://schemas.openxmlformats.org/officeDocument/2006/relationships/hyperlink" Target="http://consorciofia.info/cdr/ver_fuentes_w.php?NumCDR=2373&amp;codEntidad=19999" TargetMode="External"/><Relationship Id="rId546" Type="http://schemas.openxmlformats.org/officeDocument/2006/relationships/vmlDrawing" Target="../drawings/vmlDrawing1.vml"/><Relationship Id="rId78" Type="http://schemas.openxmlformats.org/officeDocument/2006/relationships/hyperlink" Target="http://consorciofia.info/cdr/ver_fuentes_w.php?NumCDR=186&amp;codEntidad=19999" TargetMode="External"/><Relationship Id="rId99" Type="http://schemas.openxmlformats.org/officeDocument/2006/relationships/hyperlink" Target="http://consorciofia.info/cdr/ver_fuentes_w.php?NumCDR=164&amp;codEntidad=19999" TargetMode="External"/><Relationship Id="rId101" Type="http://schemas.openxmlformats.org/officeDocument/2006/relationships/hyperlink" Target="http://consorciofia.info/cdr/ver_fuentes_w.php?NumCDR=014&amp;codEntidad=19999" TargetMode="External"/><Relationship Id="rId122" Type="http://schemas.openxmlformats.org/officeDocument/2006/relationships/hyperlink" Target="http://consorciofia.info/cdr/ver_fuentes_w.php?NumCDR=037&amp;codEntidad=19999" TargetMode="External"/><Relationship Id="rId143" Type="http://schemas.openxmlformats.org/officeDocument/2006/relationships/hyperlink" Target="http://consorciofia.info/cdr/ver_fuentes_w.php?NumCDR=158&amp;codEntidad=19999" TargetMode="External"/><Relationship Id="rId164" Type="http://schemas.openxmlformats.org/officeDocument/2006/relationships/hyperlink" Target="http://consorciofia.info/cdr/ver_fuentes_w.php?NumCDR=063&amp;codEntidad=19999" TargetMode="External"/><Relationship Id="rId185" Type="http://schemas.openxmlformats.org/officeDocument/2006/relationships/hyperlink" Target="http://consorciofia.info/cdr/ver_fuentes_w.php?NumCDR=084&amp;codEntidad=19999" TargetMode="External"/><Relationship Id="rId350" Type="http://schemas.openxmlformats.org/officeDocument/2006/relationships/hyperlink" Target="http://consorciofia.info/cdr/ver_fuentes_w.php?NumCDR=291&amp;codEntidad=19999" TargetMode="External"/><Relationship Id="rId371" Type="http://schemas.openxmlformats.org/officeDocument/2006/relationships/hyperlink" Target="http://consorciofia.info/cdr/ver_fuentes_w.php?NumCDR=7&amp;codEntidad=19001%7d" TargetMode="External"/><Relationship Id="rId406" Type="http://schemas.openxmlformats.org/officeDocument/2006/relationships/hyperlink" Target="http://consorciofia.info/cdr/ver_fuentes_w.php?NumCDR=6&amp;codEntidad=19355" TargetMode="External"/><Relationship Id="rId9" Type="http://schemas.openxmlformats.org/officeDocument/2006/relationships/hyperlink" Target="http://consorciofia.info/cdr/ver_fuentes_w.php?NumCDR=023&amp;codEntidad=19999" TargetMode="External"/><Relationship Id="rId210" Type="http://schemas.openxmlformats.org/officeDocument/2006/relationships/hyperlink" Target="http://consorciofia.info/cdr/ver_fuentes_w.php?NumCDR=202&amp;codEntidad=19999" TargetMode="External"/><Relationship Id="rId392" Type="http://schemas.openxmlformats.org/officeDocument/2006/relationships/hyperlink" Target="http://consorciofia.info/cdr/ver_fuentes_w.php?NumCDR=5&amp;codEntidad=19142" TargetMode="External"/><Relationship Id="rId427" Type="http://schemas.openxmlformats.org/officeDocument/2006/relationships/hyperlink" Target="http://consorciofia.info/cdr/ver_fuentes_w.php?NumCDR=5&amp;codEntidad=19821" TargetMode="External"/><Relationship Id="rId448" Type="http://schemas.openxmlformats.org/officeDocument/2006/relationships/hyperlink" Target="http://consorciofia.info/cdr/ver_fuentes_w.php?NumCDR=9&amp;codEntidad=19392" TargetMode="External"/><Relationship Id="rId469" Type="http://schemas.openxmlformats.org/officeDocument/2006/relationships/hyperlink" Target="http://consorciofia.info/cdr/ver_fuentes_w.php?NumCDR=15&amp;codEntidad=19110" TargetMode="External"/><Relationship Id="rId26" Type="http://schemas.openxmlformats.org/officeDocument/2006/relationships/hyperlink" Target="http://consorciofia.info/cdr/ver_fuentes_w.php?NumCDR=174&amp;codEntidad=19999" TargetMode="External"/><Relationship Id="rId231" Type="http://schemas.openxmlformats.org/officeDocument/2006/relationships/hyperlink" Target="http://consorciofia.info/cdr/ver_fuentes_w.php?NumCDR=174&amp;codEntidad=19999" TargetMode="External"/><Relationship Id="rId252" Type="http://schemas.openxmlformats.org/officeDocument/2006/relationships/hyperlink" Target="http://consorciofia.info/cdr/ver_fuentes_w.php?NumCDR=130&amp;codEntidad=19999" TargetMode="External"/><Relationship Id="rId273" Type="http://schemas.openxmlformats.org/officeDocument/2006/relationships/hyperlink" Target="http://consorciofia.info/cdr/ver_fuentes_w.php?NumCDR=215&amp;codEntidad=19999" TargetMode="External"/><Relationship Id="rId294" Type="http://schemas.openxmlformats.org/officeDocument/2006/relationships/hyperlink" Target="http://consorciofia.info/cdr/ver_fuentes_w.php?NumCDR=10&amp;codEntidad=19450" TargetMode="External"/><Relationship Id="rId308" Type="http://schemas.openxmlformats.org/officeDocument/2006/relationships/hyperlink" Target="http://consorciofia.info/cdr/ver_fuentes_w.php?NumCDR=260&amp;codEntidad=19999" TargetMode="External"/><Relationship Id="rId329" Type="http://schemas.openxmlformats.org/officeDocument/2006/relationships/hyperlink" Target="http://consorciofia.info/cdr/ver_fuentes_w.php?NumCDR=272&amp;codEntidad=19999" TargetMode="External"/><Relationship Id="rId480" Type="http://schemas.openxmlformats.org/officeDocument/2006/relationships/hyperlink" Target="http://consorciofia.info/cdr/ver_fuentes_w.php?NumCDR=9&amp;codEntidad=19548" TargetMode="External"/><Relationship Id="rId515" Type="http://schemas.openxmlformats.org/officeDocument/2006/relationships/hyperlink" Target="http://consorciofia.info/cdr/ver_fuentes_w.php?NumCDR=107&amp;codEntidad=19999" TargetMode="External"/><Relationship Id="rId536" Type="http://schemas.openxmlformats.org/officeDocument/2006/relationships/hyperlink" Target="http://consorciofia.info/cdr/ver_fuentes_w.php?NumCDR=2475&amp;codEntidad=19698" TargetMode="External"/><Relationship Id="rId47" Type="http://schemas.openxmlformats.org/officeDocument/2006/relationships/hyperlink" Target="http://consorciofia.info/cdr/ver_fuentes_w.php?NumCDR=003&amp;codEntidad=19999" TargetMode="External"/><Relationship Id="rId68" Type="http://schemas.openxmlformats.org/officeDocument/2006/relationships/hyperlink" Target="https://www.youtube.com/watch?v=cdLhtafylgE&amp;index=2&amp;list=RDMMnt1d8X_meEg" TargetMode="External"/><Relationship Id="rId89" Type="http://schemas.openxmlformats.org/officeDocument/2006/relationships/hyperlink" Target="http://consorciofia.info/cdr/ver_fuentes_w.php?NumCDR=029&amp;codEntidad=19999" TargetMode="External"/><Relationship Id="rId112" Type="http://schemas.openxmlformats.org/officeDocument/2006/relationships/hyperlink" Target="http://consorciofia.info/cdr/ver_fuentes_w.php?NumCDR=021&amp;codEntidad=19999" TargetMode="External"/><Relationship Id="rId133" Type="http://schemas.openxmlformats.org/officeDocument/2006/relationships/hyperlink" Target="http://consorciofia.info/cdr/ver_fuentes_w.php?NumCDR=038&amp;codEntidad=19999" TargetMode="External"/><Relationship Id="rId154" Type="http://schemas.openxmlformats.org/officeDocument/2006/relationships/hyperlink" Target="http://consorciofia.info/cdr/ver_fuentes_w.php?NumCDR=194&amp;codEntidad=19999" TargetMode="External"/><Relationship Id="rId175" Type="http://schemas.openxmlformats.org/officeDocument/2006/relationships/hyperlink" Target="http://consorciofia.info/cdr/ver_fuentes_w.php?NumCDR=051&amp;codEntidad=19999" TargetMode="External"/><Relationship Id="rId340" Type="http://schemas.openxmlformats.org/officeDocument/2006/relationships/hyperlink" Target="http://consorciofia.info/cdr/ver_fuentes_w.php?NumCDR=296&amp;codEntidad=19999" TargetMode="External"/><Relationship Id="rId361" Type="http://schemas.openxmlformats.org/officeDocument/2006/relationships/hyperlink" Target="http://consorciofia.info/cdr/ver_fuentes_w.php?NumCDR=293&amp;codEntidad=19999" TargetMode="External"/><Relationship Id="rId196" Type="http://schemas.openxmlformats.org/officeDocument/2006/relationships/hyperlink" Target="http://consorciofia.info/cdr/ver_fuentes_w.php?NumCDR=101&amp;codEntidad=19999" TargetMode="External"/><Relationship Id="rId200" Type="http://schemas.openxmlformats.org/officeDocument/2006/relationships/hyperlink" Target="http://consorciofia.info/cdr/ver_fuentes_w.php?NumCDR=103&amp;codEntidad=19999" TargetMode="External"/><Relationship Id="rId382" Type="http://schemas.openxmlformats.org/officeDocument/2006/relationships/hyperlink" Target="http://consorciofia.info/cdr/ver_fuentes_w.php?NumCDR=308&amp;codEntidad=19999" TargetMode="External"/><Relationship Id="rId417" Type="http://schemas.openxmlformats.org/officeDocument/2006/relationships/hyperlink" Target="http://consorciofia.info/cdr/ver_fuentes_w.php?NumCDR=6&amp;codEntidad=19533" TargetMode="External"/><Relationship Id="rId438" Type="http://schemas.openxmlformats.org/officeDocument/2006/relationships/hyperlink" Target="http://consorciofia.info/cdr/ver_fuentes_w.php?NumCDR=3&amp;codEntidad=19548" TargetMode="External"/><Relationship Id="rId459" Type="http://schemas.openxmlformats.org/officeDocument/2006/relationships/hyperlink" Target="http://consorciofia.info/cdr/ver_fuentes_w.php?NumCDR=4&amp;codEntidad=19533" TargetMode="External"/><Relationship Id="rId16" Type="http://schemas.openxmlformats.org/officeDocument/2006/relationships/hyperlink" Target="http://consorciofia.info/cdr/ver_fuentes_w.php?NumCDR=079&amp;codEntidad=19999" TargetMode="External"/><Relationship Id="rId221" Type="http://schemas.openxmlformats.org/officeDocument/2006/relationships/hyperlink" Target="http://consorciofia.info/cdr/ver_fuentes_w.php?NumCDR=003&amp;codEntidad=19585" TargetMode="External"/><Relationship Id="rId242" Type="http://schemas.openxmlformats.org/officeDocument/2006/relationships/hyperlink" Target="http://consorciofia.info/cdr/ver_fuentes_w.php?NumCDR=004&amp;codEntidad=19585" TargetMode="External"/><Relationship Id="rId263" Type="http://schemas.openxmlformats.org/officeDocument/2006/relationships/hyperlink" Target="http://consorciofia.info/cdr/ver_fuentes_w.php?NumCDR=178&amp;codEntidad=19999" TargetMode="External"/><Relationship Id="rId284" Type="http://schemas.openxmlformats.org/officeDocument/2006/relationships/hyperlink" Target="http://consorciofia.info/cdr/ver_fuentes_w.php?NumCDR=228&amp;codEntidad=19999" TargetMode="External"/><Relationship Id="rId319" Type="http://schemas.openxmlformats.org/officeDocument/2006/relationships/hyperlink" Target="http://consorciofia.info/cdr/ver_fuentes_w.php?NumCDR=252&amp;codEntidad=19999" TargetMode="External"/><Relationship Id="rId470" Type="http://schemas.openxmlformats.org/officeDocument/2006/relationships/hyperlink" Target="http://consorciofia.info/cdr/ver_fuentes_w.php?NumCDR=340&amp;codEntidad=19999" TargetMode="External"/><Relationship Id="rId491" Type="http://schemas.openxmlformats.org/officeDocument/2006/relationships/hyperlink" Target="http://consorciofia.info/cdr/ver_fuentes_w.php?NumCDR=046&amp;codEntidad=19999" TargetMode="External"/><Relationship Id="rId505" Type="http://schemas.openxmlformats.org/officeDocument/2006/relationships/hyperlink" Target="http://consorciofia.info/cdr/ver_fuentes_w.php?NumCDR=071&amp;codEntidad=19999" TargetMode="External"/><Relationship Id="rId526" Type="http://schemas.openxmlformats.org/officeDocument/2006/relationships/hyperlink" Target="http://consorciofia.info/cdr/ver_fuentes_w.php?NumCDR=22&amp;codEntidad=19050" TargetMode="External"/><Relationship Id="rId37" Type="http://schemas.openxmlformats.org/officeDocument/2006/relationships/hyperlink" Target="http://consorciofia.info/cdr/ver_fuentes_w.php?NumCDR=138&amp;codEntidad=19999" TargetMode="External"/><Relationship Id="rId58" Type="http://schemas.openxmlformats.org/officeDocument/2006/relationships/hyperlink" Target="http://consorciofia.info/cdr/ver_fuentes_w.php?NumCDR=126&amp;codEntidad=19999" TargetMode="External"/><Relationship Id="rId79" Type="http://schemas.openxmlformats.org/officeDocument/2006/relationships/hyperlink" Target="http://consorciofia.info/cdr/ver_fuentes_w.php?NumCDR=13&amp;codEntidad=19532" TargetMode="External"/><Relationship Id="rId102" Type="http://schemas.openxmlformats.org/officeDocument/2006/relationships/hyperlink" Target="http://consorciofia.info/cdr/ver_fuentes_w.php?NumCDR=014&amp;codEntidad=19999" TargetMode="External"/><Relationship Id="rId123" Type="http://schemas.openxmlformats.org/officeDocument/2006/relationships/hyperlink" Target="http://consorciofia.info/cdr/ver_fuentes_w.php?NumCDR=037&amp;codEntidad=19999" TargetMode="External"/><Relationship Id="rId144" Type="http://schemas.openxmlformats.org/officeDocument/2006/relationships/hyperlink" Target="http://consorciofia.info/cdr/ver_fuentes_w.php?NumCDR=039&amp;codEntidad=19999" TargetMode="External"/><Relationship Id="rId330" Type="http://schemas.openxmlformats.org/officeDocument/2006/relationships/hyperlink" Target="http://consorciofia.info/cdr/ver_fuentes_w.php?NumCDR=15&amp;codEntidad=19050" TargetMode="External"/><Relationship Id="rId547" Type="http://schemas.openxmlformats.org/officeDocument/2006/relationships/comments" Target="../comments1.xml"/><Relationship Id="rId90" Type="http://schemas.openxmlformats.org/officeDocument/2006/relationships/hyperlink" Target="http://consorciofia.info/cdr/ver_fuentes_w.php?NumCDR=029&amp;codEntidad=19999" TargetMode="External"/><Relationship Id="rId165" Type="http://schemas.openxmlformats.org/officeDocument/2006/relationships/hyperlink" Target="http://consorciofia.info/cdr/ver_fuentes_w.php?NumCDR=064&amp;codEntidad=19999" TargetMode="External"/><Relationship Id="rId186" Type="http://schemas.openxmlformats.org/officeDocument/2006/relationships/hyperlink" Target="http://consorciofia.info/cdr/ver_fuentes_w.php?NumCDR=085&amp;codEntidad=19999" TargetMode="External"/><Relationship Id="rId351" Type="http://schemas.openxmlformats.org/officeDocument/2006/relationships/hyperlink" Target="http://consorciofia.info/cdr/ver_fuentes_w.php?NumCDR=003&amp;codEntidad=19693" TargetMode="External"/><Relationship Id="rId372" Type="http://schemas.openxmlformats.org/officeDocument/2006/relationships/hyperlink" Target="http://consorciofia.info/cdr/ver_fuentes_w.php?NumCDR=009&amp;codEntidad=19585" TargetMode="External"/><Relationship Id="rId393" Type="http://schemas.openxmlformats.org/officeDocument/2006/relationships/hyperlink" Target="http://consorciofia.info/cdr/ver_fuentes_w.php?NumCDR=5&amp;codEntidad=19573" TargetMode="External"/><Relationship Id="rId407" Type="http://schemas.openxmlformats.org/officeDocument/2006/relationships/hyperlink" Target="http://consorciofia.info/cdr/ver_fuentes_w.php?NumCDR=4&amp;codEntidad=19142" TargetMode="External"/><Relationship Id="rId428" Type="http://schemas.openxmlformats.org/officeDocument/2006/relationships/hyperlink" Target="http://consorciofia.info/cdr/ver_fuentes_w.php?NumCDR=316&amp;codEntidad=19999" TargetMode="External"/><Relationship Id="rId449" Type="http://schemas.openxmlformats.org/officeDocument/2006/relationships/hyperlink" Target="http://consorciofia.info/cdr/ver_fuentes_w.php?NumCDR=6&amp;codEntidad=19701" TargetMode="External"/><Relationship Id="rId211" Type="http://schemas.openxmlformats.org/officeDocument/2006/relationships/hyperlink" Target="http://consorciofia.info/cdr/ver_fuentes_w.php?NumCDR=112&amp;codEntidad=19999%7d" TargetMode="External"/><Relationship Id="rId232" Type="http://schemas.openxmlformats.org/officeDocument/2006/relationships/hyperlink" Target="http://consorciofia.info/cdr/ver_fuentes_w.php?NumCDR=117&amp;codEntidad=19999" TargetMode="External"/><Relationship Id="rId253" Type="http://schemas.openxmlformats.org/officeDocument/2006/relationships/hyperlink" Target="http://consorciofia.info/cdr/ver_fuentes_w.php?NumCDR=244&amp;codEntidad=19999" TargetMode="External"/><Relationship Id="rId274" Type="http://schemas.openxmlformats.org/officeDocument/2006/relationships/hyperlink" Target="http://consorciofia.info/cdr/ver_fuentes_w.php?NumCDR=306&amp;codEntidad=19999" TargetMode="External"/><Relationship Id="rId295" Type="http://schemas.openxmlformats.org/officeDocument/2006/relationships/hyperlink" Target="http://consorciofia.info/cdr/ver_fuentes_w.php?NumCDR=240&amp;codEntidad=19999" TargetMode="External"/><Relationship Id="rId309" Type="http://schemas.openxmlformats.org/officeDocument/2006/relationships/hyperlink" Target="http://consorciofia.info/cdr/ver_fuentes_w.php?NumCDR=005&amp;codEntidad=19532" TargetMode="External"/><Relationship Id="rId460" Type="http://schemas.openxmlformats.org/officeDocument/2006/relationships/hyperlink" Target="http://consorciofia.info/cdr/ver_fuentes_w.php?NumCDR=6&amp;codEntidad=19142" TargetMode="External"/><Relationship Id="rId481" Type="http://schemas.openxmlformats.org/officeDocument/2006/relationships/hyperlink" Target="http://consorciofia.info/cdr/ver_fuentes_w.php?NumCDR=14&amp;codEntidad=19780" TargetMode="External"/><Relationship Id="rId516" Type="http://schemas.openxmlformats.org/officeDocument/2006/relationships/hyperlink" Target="http://consorciofia.info/cdr/ver_fuentes_w.php?NumCDR=203&amp;codEntidad=19999" TargetMode="External"/><Relationship Id="rId27" Type="http://schemas.openxmlformats.org/officeDocument/2006/relationships/hyperlink" Target="http://consorciofia.info/cdr/ver_fuentes_w.php?NumCDR=095&amp;codEntidad=19999" TargetMode="External"/><Relationship Id="rId48" Type="http://schemas.openxmlformats.org/officeDocument/2006/relationships/hyperlink" Target="http://consorciofia.info/cdr/ver_fuentes_w.php?NumCDR=017&amp;codEntidad=19999" TargetMode="External"/><Relationship Id="rId69" Type="http://schemas.openxmlformats.org/officeDocument/2006/relationships/hyperlink" Target="http://consorciofia.info/cdr/ver_fuentes_w.php?NumCDR=174&amp;codEntidad=19999" TargetMode="External"/><Relationship Id="rId113" Type="http://schemas.openxmlformats.org/officeDocument/2006/relationships/hyperlink" Target="http://consorciofia.info/cdr/ver_fuentes_w.php?NumCDR=021&amp;codEntidad=19999" TargetMode="External"/><Relationship Id="rId134" Type="http://schemas.openxmlformats.org/officeDocument/2006/relationships/hyperlink" Target="http://consorciofia.info/cdr/ver_fuentes_w.php?NumCDR=038&amp;codEntidad=19999" TargetMode="External"/><Relationship Id="rId320" Type="http://schemas.openxmlformats.org/officeDocument/2006/relationships/hyperlink" Target="http://consorciofia.info/cdr/ver_fuentes_w.php?NumCDR=262&amp;codEntidad=19999" TargetMode="External"/><Relationship Id="rId537" Type="http://schemas.openxmlformats.org/officeDocument/2006/relationships/hyperlink" Target="http://consorciofia.info/cdr/ver_fuentes_w.php?NumCDR=2476&amp;codEntidad=19450" TargetMode="External"/><Relationship Id="rId80" Type="http://schemas.openxmlformats.org/officeDocument/2006/relationships/hyperlink" Target="http://consorciofia.info/cdr/ver_fuentes_w.php?NumCDR=002&amp;codEntidad=19392" TargetMode="External"/><Relationship Id="rId155" Type="http://schemas.openxmlformats.org/officeDocument/2006/relationships/hyperlink" Target="http://consorciofia.info/cdr/ver_fuentes_w.php?NumCDR=065&amp;codEntidad=19999" TargetMode="External"/><Relationship Id="rId176" Type="http://schemas.openxmlformats.org/officeDocument/2006/relationships/hyperlink" Target="http://consorciofia.info/cdr/ver_fuentes_w.php?NumCDR=051&amp;codEntidad=19999" TargetMode="External"/><Relationship Id="rId197" Type="http://schemas.openxmlformats.org/officeDocument/2006/relationships/hyperlink" Target="http://consorciofia.info/cdr/ver_fuentes_w.php?NumCDR=100&amp;codEntidad=19999" TargetMode="External"/><Relationship Id="rId341" Type="http://schemas.openxmlformats.org/officeDocument/2006/relationships/hyperlink" Target="http://consorciofia.info/cdr/ver_fuentes_w.php?NumCDR=284&amp;codEntidad=19999" TargetMode="External"/><Relationship Id="rId362" Type="http://schemas.openxmlformats.org/officeDocument/2006/relationships/hyperlink" Target="http://consorciofia.info/cdr/ver_fuentes_w.php?NumCDR=002&amp;codEntidad=19075" TargetMode="External"/><Relationship Id="rId383" Type="http://schemas.openxmlformats.org/officeDocument/2006/relationships/hyperlink" Target="http://consorciofia.info/cdr/ver_fuentes_w.php?NumCDR=3562&amp;codEntidad=19807" TargetMode="External"/><Relationship Id="rId418" Type="http://schemas.openxmlformats.org/officeDocument/2006/relationships/hyperlink" Target="http://consorciofia.info/cdr/ver_fuentes_w.php?NumCDR=9&amp;codEntidad=19130" TargetMode="External"/><Relationship Id="rId439" Type="http://schemas.openxmlformats.org/officeDocument/2006/relationships/hyperlink" Target="http://consorciofia.info/cdr/ver_fuentes_w.php?NumCDR=11&amp;codEntidad=19355" TargetMode="External"/><Relationship Id="rId201" Type="http://schemas.openxmlformats.org/officeDocument/2006/relationships/hyperlink" Target="http://consorciofia.info/cdr/ver_fuentes_w.php?NumCDR=104&amp;codEntidad=19999" TargetMode="External"/><Relationship Id="rId222" Type="http://schemas.openxmlformats.org/officeDocument/2006/relationships/hyperlink" Target="http://consorciofia.info/cdr/ver_fuentes_w.php?NumCDR=005&amp;codEntidad=19585" TargetMode="External"/><Relationship Id="rId243" Type="http://schemas.openxmlformats.org/officeDocument/2006/relationships/hyperlink" Target="http://consorciofia.info/cdr/ver_fuentes_w.php?NumCDR=143&amp;codEntidad=19999" TargetMode="External"/><Relationship Id="rId264" Type="http://schemas.openxmlformats.org/officeDocument/2006/relationships/hyperlink" Target="http://consorciofia.info/cdr/ver_fuentes_w.php?NumCDR=177&amp;codEntidad=19999" TargetMode="External"/><Relationship Id="rId285" Type="http://schemas.openxmlformats.org/officeDocument/2006/relationships/hyperlink" Target="http://consorciofia.info/cdr/ver_fuentes_w.php?NumCDR=003&amp;codEntidad=19473" TargetMode="External"/><Relationship Id="rId450" Type="http://schemas.openxmlformats.org/officeDocument/2006/relationships/hyperlink" Target="http://consorciofia.info/cdr/ver_fuentes_w.php?NumCDR=5&amp;codEntidad=19130" TargetMode="External"/><Relationship Id="rId471" Type="http://schemas.openxmlformats.org/officeDocument/2006/relationships/hyperlink" Target="http://consorciofia.info/cdr/ver_fuentes_w.php?NumCDR=8&amp;codEntidad=19573" TargetMode="External"/><Relationship Id="rId506" Type="http://schemas.openxmlformats.org/officeDocument/2006/relationships/hyperlink" Target="http://consorciofia.info/cdr/ver_fuentes_w.php?NumCDR=168&amp;codEntidad=19999" TargetMode="External"/><Relationship Id="rId17" Type="http://schemas.openxmlformats.org/officeDocument/2006/relationships/hyperlink" Target="http://consorciofia.info/cdr/ver_fuentes_w.php?NumCDR=080&amp;codEntidad=19999" TargetMode="External"/><Relationship Id="rId38" Type="http://schemas.openxmlformats.org/officeDocument/2006/relationships/hyperlink" Target="http://consorciofia.info/cdr/ver_fuentes_w.php?NumCDR=189&amp;codEntidad=19999" TargetMode="External"/><Relationship Id="rId59" Type="http://schemas.openxmlformats.org/officeDocument/2006/relationships/hyperlink" Target="http://consorciofia.info/cdr/ver_fuentes_w.php?NumCDR=001&amp;codEntidad=19821" TargetMode="External"/><Relationship Id="rId103" Type="http://schemas.openxmlformats.org/officeDocument/2006/relationships/hyperlink" Target="http://consorciofia.info/cdr/ver_fuentes_w.php?NumCDR=020&amp;codEntidad=19999" TargetMode="External"/><Relationship Id="rId124" Type="http://schemas.openxmlformats.org/officeDocument/2006/relationships/hyperlink" Target="http://consorciofia.info/cdr/ver_fuentes_w.php?NumCDR=037&amp;codEntidad=19999" TargetMode="External"/><Relationship Id="rId310" Type="http://schemas.openxmlformats.org/officeDocument/2006/relationships/hyperlink" Target="http://consorciofia.info/cdr/ver_fuentes_w.php?NumCDR=258&amp;codEntidad=19999" TargetMode="External"/><Relationship Id="rId492" Type="http://schemas.openxmlformats.org/officeDocument/2006/relationships/hyperlink" Target="http://consorciofia.info/cdr/ver_fuentes_w.php?NumCDR=161&amp;codEntidad=19999" TargetMode="External"/><Relationship Id="rId527" Type="http://schemas.openxmlformats.org/officeDocument/2006/relationships/hyperlink" Target="http://consorciofia.info/cdr/ver_fuentes_w.php?NumCDR=2371&amp;codEntidad=19760" TargetMode="External"/><Relationship Id="rId70" Type="http://schemas.openxmlformats.org/officeDocument/2006/relationships/hyperlink" Target="http://consorciofia.info/cdr/ver_fuentes_w.php?NumCDR=174&amp;codEntidad=19999" TargetMode="External"/><Relationship Id="rId91" Type="http://schemas.openxmlformats.org/officeDocument/2006/relationships/hyperlink" Target="http://consorciofia.info/cdr/ver_fuentes_w.php?NumCDR=190&amp;codEntidad=19999" TargetMode="External"/><Relationship Id="rId145" Type="http://schemas.openxmlformats.org/officeDocument/2006/relationships/hyperlink" Target="http://consorciofia.info/cdr/ver_fuentes_w.php?NumCDR=041&amp;codEntidad=19999" TargetMode="External"/><Relationship Id="rId166" Type="http://schemas.openxmlformats.org/officeDocument/2006/relationships/hyperlink" Target="http://consorciofia.info/cdr/ver_fuentes_w.php?NumCDR=196&amp;codEntidad=19999" TargetMode="External"/><Relationship Id="rId187" Type="http://schemas.openxmlformats.org/officeDocument/2006/relationships/hyperlink" Target="http://consorciofia.info/cdr/ver_fuentes_w.php?NumCDR=090&amp;codEntidad=19999" TargetMode="External"/><Relationship Id="rId331" Type="http://schemas.openxmlformats.org/officeDocument/2006/relationships/hyperlink" Target="http://consorciofia.info/cdr/ver_fuentes_w.php?NumCDR=21&amp;codEntidad=19050" TargetMode="External"/><Relationship Id="rId352" Type="http://schemas.openxmlformats.org/officeDocument/2006/relationships/hyperlink" Target="http://consorciofia.info/cdr/ver_fuentes_w.php?NumCDR=2646&amp;codEntidad=19693" TargetMode="External"/><Relationship Id="rId373" Type="http://schemas.openxmlformats.org/officeDocument/2006/relationships/hyperlink" Target="http://consorciofia.info/cdr/ver_fuentes_w.php?NumCDR=004&amp;codEntidad=19418" TargetMode="External"/><Relationship Id="rId394" Type="http://schemas.openxmlformats.org/officeDocument/2006/relationships/hyperlink" Target="http://consorciofia.info/cdr/ver_fuentes_w.php?NumCDR=6&amp;codEntidad=19364" TargetMode="External"/><Relationship Id="rId408" Type="http://schemas.openxmlformats.org/officeDocument/2006/relationships/hyperlink" Target="http://consorciofia.info/cdr/ver_fuentes_w.php?NumCDR=14&amp;codEntidad=19532" TargetMode="External"/><Relationship Id="rId429" Type="http://schemas.openxmlformats.org/officeDocument/2006/relationships/hyperlink" Target="http://consorciofia.info/cdr/ver_fuentes_w.php?NumCDR=322&amp;codEntidad=19999" TargetMode="External"/><Relationship Id="rId1" Type="http://schemas.openxmlformats.org/officeDocument/2006/relationships/hyperlink" Target="http://consorciofia.info/cdr/ver_fuentes_w.php?NumCDR=005&amp;codEntidad=19999" TargetMode="External"/><Relationship Id="rId212" Type="http://schemas.openxmlformats.org/officeDocument/2006/relationships/hyperlink" Target="http://consorciofia.info/cdr/ver_fuentes_w.php?NumCDR=174&amp;codEntidad=19999" TargetMode="External"/><Relationship Id="rId233" Type="http://schemas.openxmlformats.org/officeDocument/2006/relationships/hyperlink" Target="http://consorciofia.info/cdr/ver_fuentes_w.php?NumCDR=001&amp;codEntidad=19050" TargetMode="External"/><Relationship Id="rId254" Type="http://schemas.openxmlformats.org/officeDocument/2006/relationships/hyperlink" Target="http://consorciofia.info/cdr/ver_fuentes_w.php?NumCDR=128&amp;codEntidad=19999" TargetMode="External"/><Relationship Id="rId440" Type="http://schemas.openxmlformats.org/officeDocument/2006/relationships/hyperlink" Target="http://consorciofia.info/cdr/ver_fuentes_w.php?NumCDR=7&amp;codEntidad=19533" TargetMode="External"/><Relationship Id="rId28" Type="http://schemas.openxmlformats.org/officeDocument/2006/relationships/hyperlink" Target="http://consorciofia.info/cdr/ver_fuentes_w.php?NumCDR=096&amp;codEntidad=19999" TargetMode="External"/><Relationship Id="rId49" Type="http://schemas.openxmlformats.org/officeDocument/2006/relationships/hyperlink" Target="http://consorciofia.info/cdr/ver_fuentes_w.php?NumCDR=017&amp;codEntidad=19999" TargetMode="External"/><Relationship Id="rId114" Type="http://schemas.openxmlformats.org/officeDocument/2006/relationships/hyperlink" Target="http://consorciofia.info/cdr/ver_fuentes_w.php?NumCDR=021&amp;codEntidad=19999" TargetMode="External"/><Relationship Id="rId275" Type="http://schemas.openxmlformats.org/officeDocument/2006/relationships/hyperlink" Target="http://consorciofia.info/cdr/ver_fuentes_w.php?NumCDR=174&amp;codEntidad=19999" TargetMode="External"/><Relationship Id="rId296" Type="http://schemas.openxmlformats.org/officeDocument/2006/relationships/hyperlink" Target="http://consorciofia.info/cdr/ver_fuentes_w.php?NumCDR=239&amp;codEntidad=19999" TargetMode="External"/><Relationship Id="rId300" Type="http://schemas.openxmlformats.org/officeDocument/2006/relationships/hyperlink" Target="http://consorciofia.info/cdr/ver_fuentes_w.php?NumCDR=14&amp;codEntidad=19050" TargetMode="External"/><Relationship Id="rId461" Type="http://schemas.openxmlformats.org/officeDocument/2006/relationships/hyperlink" Target="http://consorciofia.info/cdr/ver_fuentes_w.php?NumCDR=18&amp;codEntidad=19050" TargetMode="External"/><Relationship Id="rId482" Type="http://schemas.openxmlformats.org/officeDocument/2006/relationships/hyperlink" Target="http://consorciofia.info/cdr/ver_fuentes_w.php?NumCDR=309&amp;codEntidad=19999" TargetMode="External"/><Relationship Id="rId517" Type="http://schemas.openxmlformats.org/officeDocument/2006/relationships/hyperlink" Target="http://consorciofia.info/cdr/ver_fuentes_w.php?NumCDR=108&amp;codEntidad=19999" TargetMode="External"/><Relationship Id="rId538" Type="http://schemas.openxmlformats.org/officeDocument/2006/relationships/hyperlink" Target="http://consorciofia.info/cdr/ver_fuentes_w.php?NumCDR=2477&amp;codEntidad=19130" TargetMode="External"/><Relationship Id="rId60" Type="http://schemas.openxmlformats.org/officeDocument/2006/relationships/hyperlink" Target="http://consorciofia.info/cdr/ver_fuentes_w.php?NumCDR=180&amp;codEntidad=19999" TargetMode="External"/><Relationship Id="rId81" Type="http://schemas.openxmlformats.org/officeDocument/2006/relationships/hyperlink" Target="http://consorciofia.info/cdr/ver_fuentes_w.php?NumCDR=001&amp;codEntidad=19999" TargetMode="External"/><Relationship Id="rId135" Type="http://schemas.openxmlformats.org/officeDocument/2006/relationships/hyperlink" Target="http://consorciofia.info/cdr/ver_fuentes_w.php?NumCDR=038&amp;codEntidad=19999" TargetMode="External"/><Relationship Id="rId156" Type="http://schemas.openxmlformats.org/officeDocument/2006/relationships/hyperlink" Target="http://consorciofia.info/cdr/ver_fuentes_w.php?NumCDR=066&amp;codEntidad=19999" TargetMode="External"/><Relationship Id="rId177" Type="http://schemas.openxmlformats.org/officeDocument/2006/relationships/hyperlink" Target="http://consorciofia.info/cdr/ver_fuentes_w.php?NumCDR=051&amp;codEntidad=19999" TargetMode="External"/><Relationship Id="rId198" Type="http://schemas.openxmlformats.org/officeDocument/2006/relationships/hyperlink" Target="http://consorciofia.info/cdr/ver_fuentes_w.php?NumCDR=205&amp;codEntidad=19999" TargetMode="External"/><Relationship Id="rId321" Type="http://schemas.openxmlformats.org/officeDocument/2006/relationships/hyperlink" Target="http://consorciofia.info/cdr/ver_fuentes_w.php?NumCDR=250&amp;codEntidad=19999" TargetMode="External"/><Relationship Id="rId342" Type="http://schemas.openxmlformats.org/officeDocument/2006/relationships/hyperlink" Target="http://consorciofia.info/cdr/ver_fuentes_w.php?NumCDR=285&amp;codEntidad=19999" TargetMode="External"/><Relationship Id="rId363" Type="http://schemas.openxmlformats.org/officeDocument/2006/relationships/hyperlink" Target="http://consorciofia.info/cdr/ver_fuentes_w.php?NumCDR=300&amp;codEntidad=19999" TargetMode="External"/><Relationship Id="rId384" Type="http://schemas.openxmlformats.org/officeDocument/2006/relationships/hyperlink" Target="http://consorciofia.info/cdr/ver_fuentes_w.php?NumCDR=309&amp;codEntidad=19999" TargetMode="External"/><Relationship Id="rId419" Type="http://schemas.openxmlformats.org/officeDocument/2006/relationships/hyperlink" Target="http://consorciofia.info/cdr/ver_fuentes_w.php?NumCDR=9&amp;codEntidad=19318" TargetMode="External"/><Relationship Id="rId202" Type="http://schemas.openxmlformats.org/officeDocument/2006/relationships/hyperlink" Target="http://consorciofia.info/cdr/ver_fuentes_w.php?NumCDR=188&amp;codEntidad=19999" TargetMode="External"/><Relationship Id="rId223" Type="http://schemas.openxmlformats.org/officeDocument/2006/relationships/hyperlink" Target="http://consorciofia.info/cdr/ver_fuentes_w.php?NumCDR=237&amp;codEntidad=19999" TargetMode="External"/><Relationship Id="rId244" Type="http://schemas.openxmlformats.org/officeDocument/2006/relationships/hyperlink" Target="http://consorciofia.info/cdr/ver_fuentes_w.php?NumCDR=001&amp;codEntidad=19110" TargetMode="External"/><Relationship Id="rId430" Type="http://schemas.openxmlformats.org/officeDocument/2006/relationships/hyperlink" Target="http://consorciofia.info/cdr/ver_fuentes_w.php?NumCDR=6&amp;codEntidad=19100" TargetMode="External"/><Relationship Id="rId18" Type="http://schemas.openxmlformats.org/officeDocument/2006/relationships/hyperlink" Target="http://consorciofia.info/cdr/ver_fuentes_w.php?NumCDR=083&amp;codEntidad=19999" TargetMode="External"/><Relationship Id="rId39" Type="http://schemas.openxmlformats.org/officeDocument/2006/relationships/hyperlink" Target="http://consorciofia.info/cdr/ver_fuentes_w.php?NumCDR=173&amp;codEntidad=19999" TargetMode="External"/><Relationship Id="rId265" Type="http://schemas.openxmlformats.org/officeDocument/2006/relationships/hyperlink" Target="http://consorciofia.info/cdr/ver_fuentes_w.php?NumCDR=221&amp;codEntidad=19999" TargetMode="External"/><Relationship Id="rId286" Type="http://schemas.openxmlformats.org/officeDocument/2006/relationships/hyperlink" Target="http://consorciofia.info/cdr/ver_fuentes_w.php?NumCDR=229&amp;codEntidad=19999" TargetMode="External"/><Relationship Id="rId451" Type="http://schemas.openxmlformats.org/officeDocument/2006/relationships/hyperlink" Target="http://consorciofia.info/cdr/ver_fuentes_w.php?NumCDR=6&amp;codEntidad=19418" TargetMode="External"/><Relationship Id="rId472" Type="http://schemas.openxmlformats.org/officeDocument/2006/relationships/hyperlink" Target="http://consorciofia.info/cdr/ver_fuentes_w.php?NumCDR=338&amp;codEntidad=19999" TargetMode="External"/><Relationship Id="rId493" Type="http://schemas.openxmlformats.org/officeDocument/2006/relationships/hyperlink" Target="http://consorciofia.info/cdr/ver_fuentes_w.php?NumCDR=087&amp;codEntidad=19999" TargetMode="External"/><Relationship Id="rId507" Type="http://schemas.openxmlformats.org/officeDocument/2006/relationships/hyperlink" Target="http://consorciofia.info/cdr/ver_fuentes_w.php?NumCDR=174&amp;codEntidad=19999" TargetMode="External"/><Relationship Id="rId528" Type="http://schemas.openxmlformats.org/officeDocument/2006/relationships/hyperlink" Target="http://consorciofia.info/cdr/ver_fuentes_w.php?NumCDR=2366&amp;codEntidad=19318" TargetMode="External"/><Relationship Id="rId50" Type="http://schemas.openxmlformats.org/officeDocument/2006/relationships/hyperlink" Target="http://consorciofia.info/cdr/ver_fuentes_w.php?NumCDR=023&amp;codEntidad=19999" TargetMode="External"/><Relationship Id="rId104" Type="http://schemas.openxmlformats.org/officeDocument/2006/relationships/hyperlink" Target="http://consorciofia.info/cdr/ver_fuentes_w.php?NumCDR=020&amp;codEntidad=19999" TargetMode="External"/><Relationship Id="rId125" Type="http://schemas.openxmlformats.org/officeDocument/2006/relationships/hyperlink" Target="http://consorciofia.info/cdr/ver_fuentes_w.php?NumCDR=036&amp;codEntidad=19999" TargetMode="External"/><Relationship Id="rId146" Type="http://schemas.openxmlformats.org/officeDocument/2006/relationships/hyperlink" Target="http://consorciofia.info/cdr/ver_fuentes_w.php?NumCDR=042&amp;codEntidad=19999" TargetMode="External"/><Relationship Id="rId167" Type="http://schemas.openxmlformats.org/officeDocument/2006/relationships/hyperlink" Target="http://consorciofia.info/cdr/ver_fuentes_w.php?NumCDR=174&amp;codEntidad=19999" TargetMode="External"/><Relationship Id="rId188" Type="http://schemas.openxmlformats.org/officeDocument/2006/relationships/hyperlink" Target="http://consorciofia.info/cdr/ver_fuentes_w.php?NumCDR=113&amp;codEntidad=19999" TargetMode="External"/><Relationship Id="rId311" Type="http://schemas.openxmlformats.org/officeDocument/2006/relationships/hyperlink" Target="http://consorciofia.info/cdr/ver_fuentes_w.php?NumCDR=004&amp;codEntidad=19100" TargetMode="External"/><Relationship Id="rId332" Type="http://schemas.openxmlformats.org/officeDocument/2006/relationships/hyperlink" Target="http://consorciofia.info/cdr/ver_fuentes_w.php?NumCDR=277&amp;codEntidad=19999" TargetMode="External"/><Relationship Id="rId353" Type="http://schemas.openxmlformats.org/officeDocument/2006/relationships/hyperlink" Target="http://consorciofia.info/cdr/ver_fuentes_w.php?NumCDR=005&amp;codEntidad=19807" TargetMode="External"/><Relationship Id="rId374" Type="http://schemas.openxmlformats.org/officeDocument/2006/relationships/hyperlink" Target="http://consorciofia.info/cdr/ver_fuentes_w.php?NumCDR=174&amp;codEntidad=19999" TargetMode="External"/><Relationship Id="rId395" Type="http://schemas.openxmlformats.org/officeDocument/2006/relationships/hyperlink" Target="http://consorciofia.info/cdr/ver_fuentes_w.php?NumCDR=15&amp;codEntidad=19532" TargetMode="External"/><Relationship Id="rId409" Type="http://schemas.openxmlformats.org/officeDocument/2006/relationships/hyperlink" Target="http://consorciofia.info/cdr/ver_fuentes_w.php?NumCDR=4&amp;codEntidad=19573" TargetMode="External"/><Relationship Id="rId71" Type="http://schemas.openxmlformats.org/officeDocument/2006/relationships/hyperlink" Target="http://consorciofia.info/cdr/ver_fuentes_w.php?NumCDR=001&amp;codEntidad=19392" TargetMode="External"/><Relationship Id="rId92" Type="http://schemas.openxmlformats.org/officeDocument/2006/relationships/hyperlink" Target="http://consorciofia.info/cdr/ver_fuentes_w.php?NumCDR=029&amp;codEntidad=19999" TargetMode="External"/><Relationship Id="rId213" Type="http://schemas.openxmlformats.org/officeDocument/2006/relationships/hyperlink" Target="http://consorciofia.info/cdr/ver_fuentes_w.php?NumCDR=001&amp;codEntidad=19397" TargetMode="External"/><Relationship Id="rId234" Type="http://schemas.openxmlformats.org/officeDocument/2006/relationships/hyperlink" Target="http://consorciofia.info/cdr/ver_fuentes_w.php?NumCDR=005&amp;codEntidad=19050" TargetMode="External"/><Relationship Id="rId420" Type="http://schemas.openxmlformats.org/officeDocument/2006/relationships/hyperlink" Target="http://consorciofia.info/cdr/ver_fuentes_w.php?NumCDR=6&amp;codEntidad=19821" TargetMode="External"/><Relationship Id="rId2" Type="http://schemas.openxmlformats.org/officeDocument/2006/relationships/hyperlink" Target="http://consorciofia.info/cdr/ver_fuentes_w.php?NumCDR=005&amp;codEntidad=19999" TargetMode="External"/><Relationship Id="rId29" Type="http://schemas.openxmlformats.org/officeDocument/2006/relationships/hyperlink" Target="http://consorciofia.info/cdr/ver_fuentes_w.php?NumCDR=099&amp;codEntidad=19999" TargetMode="External"/><Relationship Id="rId255" Type="http://schemas.openxmlformats.org/officeDocument/2006/relationships/hyperlink" Target="http://consorciofia.info/cdr/ver_fuentes_w.php?NumCDR=242&amp;codEntidad=19999" TargetMode="External"/><Relationship Id="rId276" Type="http://schemas.openxmlformats.org/officeDocument/2006/relationships/hyperlink" Target="http://consorciofia.info/cdr/ver_fuentes_w.php?NumCDR=212&amp;codEntidad=19999" TargetMode="External"/><Relationship Id="rId297" Type="http://schemas.openxmlformats.org/officeDocument/2006/relationships/hyperlink" Target="http://consorciofia.info/cdr/ver_fuentes_w.php?NumCDR=004&amp;codEntidad=19532" TargetMode="External"/><Relationship Id="rId441" Type="http://schemas.openxmlformats.org/officeDocument/2006/relationships/hyperlink" Target="http://consorciofia.info/cdr/ver_fuentes_w.php?NumCDR=10&amp;codEntidad=19130" TargetMode="External"/><Relationship Id="rId462" Type="http://schemas.openxmlformats.org/officeDocument/2006/relationships/hyperlink" Target="http://consorciofia.info/cdr/ver_fuentes_w.php?NumCDR=10&amp;codEntidad=19824" TargetMode="External"/><Relationship Id="rId483" Type="http://schemas.openxmlformats.org/officeDocument/2006/relationships/hyperlink" Target="http://consorciofia.info/cdr/ver_fuentes_w.php?NumCDR=010&amp;codEntidad=19999" TargetMode="External"/><Relationship Id="rId518" Type="http://schemas.openxmlformats.org/officeDocument/2006/relationships/hyperlink" Target="http://consorciofia.info/cdr/ver_fuentes_w.php?NumCDR=10&amp;codEntidad=19392" TargetMode="External"/><Relationship Id="rId539" Type="http://schemas.openxmlformats.org/officeDocument/2006/relationships/hyperlink" Target="http://consorciofia.info/cdr/ver_fuentes_w.php?NumCDR=2386&amp;codEntidad=19075" TargetMode="External"/><Relationship Id="rId40" Type="http://schemas.openxmlformats.org/officeDocument/2006/relationships/hyperlink" Target="http://consorciofia.info/cdr/ver_fuentes_w.php?NumCDR=047&amp;codEntidad=19999" TargetMode="External"/><Relationship Id="rId115" Type="http://schemas.openxmlformats.org/officeDocument/2006/relationships/hyperlink" Target="http://consorciofia.info/cdr/ver_fuentes_w.php?NumCDR=224&amp;codEntidad=19999" TargetMode="External"/><Relationship Id="rId136" Type="http://schemas.openxmlformats.org/officeDocument/2006/relationships/hyperlink" Target="http://consorciofia.info/cdr/ver_fuentes_w.php?NumCDR=038&amp;codEntidad=19999" TargetMode="External"/><Relationship Id="rId157" Type="http://schemas.openxmlformats.org/officeDocument/2006/relationships/hyperlink" Target="http://consorciofia.info/cdr/ver_fuentes_w.php?NumCDR=067&amp;codEntidad=19999" TargetMode="External"/><Relationship Id="rId178" Type="http://schemas.openxmlformats.org/officeDocument/2006/relationships/hyperlink" Target="http://consorciofia.info/cdr/ver_fuentes_w.php?NumCDR=051&amp;codEntidad=19999" TargetMode="External"/><Relationship Id="rId301" Type="http://schemas.openxmlformats.org/officeDocument/2006/relationships/hyperlink" Target="http://consorciofia.info/cdr/ver_fuentes_w.php?NumCDR=257&amp;codEntidad=19999" TargetMode="External"/><Relationship Id="rId322" Type="http://schemas.openxmlformats.org/officeDocument/2006/relationships/hyperlink" Target="http://consorciofia.info/cdr/ver_fuentes_w.php?NumCDR=256&amp;codEntidad=19999" TargetMode="External"/><Relationship Id="rId343" Type="http://schemas.openxmlformats.org/officeDocument/2006/relationships/hyperlink" Target="http://consorciofia.info/cdr/ver_fuentes_w.php?NumCDR=318&amp;codEntidad=19999" TargetMode="External"/><Relationship Id="rId364" Type="http://schemas.openxmlformats.org/officeDocument/2006/relationships/hyperlink" Target="http://consorciofia.info/cdr/ver_fuentes_w.php?NumCDR=002&amp;codEntidad=19100" TargetMode="External"/><Relationship Id="rId61" Type="http://schemas.openxmlformats.org/officeDocument/2006/relationships/hyperlink" Target="http://consorciofia.info/cdr/ver_fuentes_w.php?NumCDR=298&amp;codEntidad=19999" TargetMode="External"/><Relationship Id="rId82" Type="http://schemas.openxmlformats.org/officeDocument/2006/relationships/hyperlink" Target="http://consorciofia.info/cdr/ver_fuentes_w.php?NumCDR=001&amp;codEntidad=19999" TargetMode="External"/><Relationship Id="rId199" Type="http://schemas.openxmlformats.org/officeDocument/2006/relationships/hyperlink" Target="http://consorciofia.info/cdr/ver_fuentes_w.php?NumCDR=102&amp;codEntidad=19999" TargetMode="External"/><Relationship Id="rId203" Type="http://schemas.openxmlformats.org/officeDocument/2006/relationships/hyperlink" Target="http://consorciofia.info/cdr/ver_fuentes_w.php?NumCDR=106&amp;codEntidad=19999" TargetMode="External"/><Relationship Id="rId385" Type="http://schemas.openxmlformats.org/officeDocument/2006/relationships/hyperlink" Target="http://consorciofia.info/cdr/ver_fuentes_w.php?NumCDR=7&amp;codEntidad=19355" TargetMode="External"/><Relationship Id="rId19" Type="http://schemas.openxmlformats.org/officeDocument/2006/relationships/hyperlink" Target="http://consorciofia.info/cdr/ver_fuentes_w.php?NumCDR=199&amp;codEntidad=19999" TargetMode="External"/><Relationship Id="rId224" Type="http://schemas.openxmlformats.org/officeDocument/2006/relationships/hyperlink" Target="http://consorciofia.info/cdr/ver_fuentes_w.php?NumCDR=234&amp;codEntidad=19999" TargetMode="External"/><Relationship Id="rId245" Type="http://schemas.openxmlformats.org/officeDocument/2006/relationships/hyperlink" Target="http://consorciofia.info/cdr/ver_fuentes_w.php?NumCDR=127&amp;codEntidad=19999" TargetMode="External"/><Relationship Id="rId266" Type="http://schemas.openxmlformats.org/officeDocument/2006/relationships/hyperlink" Target="http://consorciofia.info/cdr/ver_fuentes_w.php?NumCDR=181&amp;codEntidad=19999" TargetMode="External"/><Relationship Id="rId287" Type="http://schemas.openxmlformats.org/officeDocument/2006/relationships/hyperlink" Target="http://consorciofia.info/cdr/ver_fuentes_w.php?NumCDR=261&amp;codEntidad=19999" TargetMode="External"/><Relationship Id="rId410" Type="http://schemas.openxmlformats.org/officeDocument/2006/relationships/hyperlink" Target="http://consorciofia.info/cdr/ver_fuentes_w.php?NumCDR=7&amp;codEntidad=19397" TargetMode="External"/><Relationship Id="rId431" Type="http://schemas.openxmlformats.org/officeDocument/2006/relationships/hyperlink" Target="http://consorciofia.info/cdr/ver_fuentes_w.php?NumCDR=11&amp;codEntidad=19698" TargetMode="External"/><Relationship Id="rId452" Type="http://schemas.openxmlformats.org/officeDocument/2006/relationships/hyperlink" Target="http://consorciofia.info/cdr/ver_fuentes_w.php?NumCDR=7&amp;codEntidad=19780" TargetMode="External"/><Relationship Id="rId473" Type="http://schemas.openxmlformats.org/officeDocument/2006/relationships/hyperlink" Target="http://consorciofia.info/cdr/ver_fuentes_w.php?NumCDR=16&amp;codEntidad=19110" TargetMode="External"/><Relationship Id="rId494" Type="http://schemas.openxmlformats.org/officeDocument/2006/relationships/hyperlink" Target="http://consorciofia.info/cdr/ver_fuentes_w.php?NumCDR=162&amp;codEntidad=19999" TargetMode="External"/><Relationship Id="rId508" Type="http://schemas.openxmlformats.org/officeDocument/2006/relationships/hyperlink" Target="http://consorciofia.info/cdr/ver_fuentes_w.php?NumCDR=200&amp;codEntidad=19999" TargetMode="External"/><Relationship Id="rId529" Type="http://schemas.openxmlformats.org/officeDocument/2006/relationships/hyperlink" Target="http://consorciofia.info/cdr/ver_fuentes_w.php?NumCDR=2385&amp;codEntidad=19532" TargetMode="External"/><Relationship Id="rId30" Type="http://schemas.openxmlformats.org/officeDocument/2006/relationships/hyperlink" Target="http://consorciofia.info/cdr/ver_fuentes_w.php?NumCDR=109&amp;codEntidad=19999" TargetMode="External"/><Relationship Id="rId105" Type="http://schemas.openxmlformats.org/officeDocument/2006/relationships/hyperlink" Target="http://consorciofia.info/cdr/ver_fuentes_w.php?NumCDR=020&amp;codEntidad=19999" TargetMode="External"/><Relationship Id="rId126" Type="http://schemas.openxmlformats.org/officeDocument/2006/relationships/hyperlink" Target="http://consorciofia.info/cdr/ver_fuentes_w.php?NumCDR=036&amp;codEntidad=19999" TargetMode="External"/><Relationship Id="rId147" Type="http://schemas.openxmlformats.org/officeDocument/2006/relationships/hyperlink" Target="http://consorciofia.info/cdr/ver_fuentes_w.php?NumCDR=043&amp;codEntidad=19999" TargetMode="External"/><Relationship Id="rId168" Type="http://schemas.openxmlformats.org/officeDocument/2006/relationships/hyperlink" Target="http://consorciofia.info/cdr/ver_fuentes_w.php?NumCDR=049&amp;codEntidad=19999" TargetMode="External"/><Relationship Id="rId312" Type="http://schemas.openxmlformats.org/officeDocument/2006/relationships/hyperlink" Target="http://consorciofia.info/cdr/ver_fuentes_w.php?NumCDR=311&amp;codEntidad=19999" TargetMode="External"/><Relationship Id="rId333" Type="http://schemas.openxmlformats.org/officeDocument/2006/relationships/hyperlink" Target="http://consorciofia.info/cdr/ver_fuentes_w.php?NumCDR=283&amp;codEntidad=19999" TargetMode="External"/><Relationship Id="rId354" Type="http://schemas.openxmlformats.org/officeDocument/2006/relationships/hyperlink" Target="http://consorciofia.info/cdr/ver_fuentes_w.php?NumCDR=14&amp;codEntidad=19807" TargetMode="External"/><Relationship Id="rId540" Type="http://schemas.openxmlformats.org/officeDocument/2006/relationships/hyperlink" Target="http://consorciofia.info/cdr/ver_fuentes_w.php?NumCDR=2878&amp;codEntidad=19392" TargetMode="External"/><Relationship Id="rId51" Type="http://schemas.openxmlformats.org/officeDocument/2006/relationships/hyperlink" Target="http://consorciofia.info/cdr/ver_fuentes_w.php?NumCDR=006&amp;codEntidad=19999" TargetMode="External"/><Relationship Id="rId72" Type="http://schemas.openxmlformats.org/officeDocument/2006/relationships/hyperlink" Target="http://consorciofia.info/cdr/ver_fuentes_w.php?NumCDR=235&amp;codEntidad=19999" TargetMode="External"/><Relationship Id="rId93" Type="http://schemas.openxmlformats.org/officeDocument/2006/relationships/hyperlink" Target="http://consorciofia.info/cdr/ver_fuentes_w.php?NumCDR=004&amp;codEntidad=19999" TargetMode="External"/><Relationship Id="rId189" Type="http://schemas.openxmlformats.org/officeDocument/2006/relationships/hyperlink" Target="http://consorciofia.info/cdr/ver_fuentes_w.php?NumCDR=167&amp;codEntidad=19999" TargetMode="External"/><Relationship Id="rId375" Type="http://schemas.openxmlformats.org/officeDocument/2006/relationships/hyperlink" Target="http://consorciofia.info/cdr/ver_fuentes_w.php?NumCDR=005&amp;codEntidad=19318" TargetMode="External"/><Relationship Id="rId396" Type="http://schemas.openxmlformats.org/officeDocument/2006/relationships/hyperlink" Target="http://consorciofia.info/cdr/ver_fuentes_w.php?NumCDR=313&amp;codEntidad=19999" TargetMode="External"/><Relationship Id="rId3" Type="http://schemas.openxmlformats.org/officeDocument/2006/relationships/hyperlink" Target="http://consorciofia.info/cdr/ver_fuentes_w.php?NumCDR=011&amp;codEntidad=19999" TargetMode="External"/><Relationship Id="rId214" Type="http://schemas.openxmlformats.org/officeDocument/2006/relationships/hyperlink" Target="http://consorciofia.info/cdr/ver_fuentes_w.php?NumCDR=002&amp;codEntidad=19397" TargetMode="External"/><Relationship Id="rId235" Type="http://schemas.openxmlformats.org/officeDocument/2006/relationships/hyperlink" Target="http://consorciofia.info/cdr/ver_fuentes_w.php?NumCDR=227&amp;codEntidad=19999" TargetMode="External"/><Relationship Id="rId256" Type="http://schemas.openxmlformats.org/officeDocument/2006/relationships/hyperlink" Target="http://consorciofia.info/cdr/ver_fuentes_w.php?NumCDR=152&amp;codEntidad=19999" TargetMode="External"/><Relationship Id="rId277" Type="http://schemas.openxmlformats.org/officeDocument/2006/relationships/hyperlink" Target="http://consorciofia.info/cdr/ver_fuentes_w.php?NumCDR=214&amp;codEntidad=19999" TargetMode="External"/><Relationship Id="rId298" Type="http://schemas.openxmlformats.org/officeDocument/2006/relationships/hyperlink" Target="http://consorciofia.info/cdr/ver_fuentes_w.php?NumCDR=310&amp;codEntidad=19999" TargetMode="External"/><Relationship Id="rId400" Type="http://schemas.openxmlformats.org/officeDocument/2006/relationships/hyperlink" Target="http://consorciofia.info/cdr/ver_fuentes_w.php?NumCDR=16&amp;codEntidad=19050" TargetMode="External"/><Relationship Id="rId421" Type="http://schemas.openxmlformats.org/officeDocument/2006/relationships/hyperlink" Target="http://consorciofia.info/cdr/ver_fuentes_w.php?NumCDR=325&amp;codEntidad=19999" TargetMode="External"/><Relationship Id="rId442" Type="http://schemas.openxmlformats.org/officeDocument/2006/relationships/hyperlink" Target="http://consorciofia.info/cdr/ver_fuentes_w.php?NumCDR=10&amp;codEntidad=19318" TargetMode="External"/><Relationship Id="rId463" Type="http://schemas.openxmlformats.org/officeDocument/2006/relationships/hyperlink" Target="http://consorciofia.info/cdr/ver_fuentes_w.php?NumCDR=9&amp;codEntidad=19397" TargetMode="External"/><Relationship Id="rId484" Type="http://schemas.openxmlformats.org/officeDocument/2006/relationships/hyperlink" Target="http://consorciofia.info/cdr/ver_fuentes_w.php?NumCDR=014&amp;codEntidad=19999" TargetMode="External"/><Relationship Id="rId519" Type="http://schemas.openxmlformats.org/officeDocument/2006/relationships/hyperlink" Target="http://consorciofia.info/cdr/ver_fuentes_w.php?NumCDR=2379&amp;codEntidad=19050" TargetMode="External"/><Relationship Id="rId116" Type="http://schemas.openxmlformats.org/officeDocument/2006/relationships/hyperlink" Target="http://consorciofia.info/cdr/ver_fuentes_w.php?NumCDR=224&amp;codEntidad=19999" TargetMode="External"/><Relationship Id="rId137" Type="http://schemas.openxmlformats.org/officeDocument/2006/relationships/hyperlink" Target="http://consorciofia.info/cdr/ver_fuentes_w.php?NumCDR=038&amp;codEntidad=19999" TargetMode="External"/><Relationship Id="rId158" Type="http://schemas.openxmlformats.org/officeDocument/2006/relationships/hyperlink" Target="http://consorciofia.info/cdr/ver_fuentes_w.php?NumCDR=163&amp;codEntidad=19999" TargetMode="External"/><Relationship Id="rId302" Type="http://schemas.openxmlformats.org/officeDocument/2006/relationships/hyperlink" Target="http://consorciofia.info/cdr/ver_fuentes_w.php?NumCDR=255&amp;codEntidad=19999" TargetMode="External"/><Relationship Id="rId323" Type="http://schemas.openxmlformats.org/officeDocument/2006/relationships/hyperlink" Target="http://consorciofia.info/cdr/ver_fuentes_w.php?NumCDR=278&amp;codEntidad=19999" TargetMode="External"/><Relationship Id="rId344" Type="http://schemas.openxmlformats.org/officeDocument/2006/relationships/hyperlink" Target="http://consorciofia.info/cdr/ver_fuentes_w.php?NumCDR=269&amp;codEntidad=19999" TargetMode="External"/><Relationship Id="rId530" Type="http://schemas.openxmlformats.org/officeDocument/2006/relationships/hyperlink" Target="http://consorciofia.info/cdr/ver_fuentes_w.php?NumCDR=2387&amp;codEntidad=19075" TargetMode="External"/><Relationship Id="rId20" Type="http://schemas.openxmlformats.org/officeDocument/2006/relationships/hyperlink" Target="http://consorciofia.info/cdr/ver_fuentes_w.php?NumCDR=198&amp;codEntidad=19999" TargetMode="External"/><Relationship Id="rId41" Type="http://schemas.openxmlformats.org/officeDocument/2006/relationships/hyperlink" Target="http://consorciofia.info/cdr/ver_fuentes_w.php?NumCDR=195&amp;codEntidad=19999" TargetMode="External"/><Relationship Id="rId62" Type="http://schemas.openxmlformats.org/officeDocument/2006/relationships/hyperlink" Target="http://consorciofia.info/cdr/ver_fuentes_w.php?NumCDR=174&amp;codEntidad=19999" TargetMode="External"/><Relationship Id="rId83" Type="http://schemas.openxmlformats.org/officeDocument/2006/relationships/hyperlink" Target="http://consorciofia.info/cdr/ver_fuentes_w.php?NumCDR=001&amp;codEntidad=19999" TargetMode="External"/><Relationship Id="rId179" Type="http://schemas.openxmlformats.org/officeDocument/2006/relationships/hyperlink" Target="http://consorciofia.info/cdr/ver_fuentes_w.php?NumCDR=051&amp;codEntidad=19999" TargetMode="External"/><Relationship Id="rId365" Type="http://schemas.openxmlformats.org/officeDocument/2006/relationships/hyperlink" Target="http://consorciofia.info/cdr/ver_fuentes_w.php?NumCDR=268&amp;codEntidad=19999" TargetMode="External"/><Relationship Id="rId386" Type="http://schemas.openxmlformats.org/officeDocument/2006/relationships/hyperlink" Target="http://consorciofia.info/cdr/ver_fuentes_w.php?NumCDR=17&amp;codEntidad=19050" TargetMode="External"/><Relationship Id="rId190" Type="http://schemas.openxmlformats.org/officeDocument/2006/relationships/hyperlink" Target="http://consorciofia.info/cdr/ver_fuentes_w.php?NumCDR=091&amp;codEntidad=19999" TargetMode="External"/><Relationship Id="rId204" Type="http://schemas.openxmlformats.org/officeDocument/2006/relationships/hyperlink" Target="http://consorciofia.info/cdr/ver_fuentes_w.php?NumCDR=105&amp;codEntidad=19999" TargetMode="External"/><Relationship Id="rId225" Type="http://schemas.openxmlformats.org/officeDocument/2006/relationships/hyperlink" Target="http://consorciofia.info/cdr/ver_fuentes_w.php?NumCDR=156&amp;codEntidad=19999" TargetMode="External"/><Relationship Id="rId246" Type="http://schemas.openxmlformats.org/officeDocument/2006/relationships/hyperlink" Target="http://consorciofia.info/cdr/ver_fuentes_w.php?NumCDR=241&amp;codEntidad=19999" TargetMode="External"/><Relationship Id="rId267" Type="http://schemas.openxmlformats.org/officeDocument/2006/relationships/hyperlink" Target="http://consorciofia.info/cdr/ver_fuentes_w.php?NumCDR=182&amp;codEntidad=19999" TargetMode="External"/><Relationship Id="rId288" Type="http://schemas.openxmlformats.org/officeDocument/2006/relationships/hyperlink" Target="http://consorciofia.info/cdr/ver_fuentes_w.php?NumCDR=004&amp;codEntidad=19780" TargetMode="External"/><Relationship Id="rId411" Type="http://schemas.openxmlformats.org/officeDocument/2006/relationships/hyperlink" Target="http://consorciofia.info/cdr/ver_fuentes_w.php?NumCDR=9&amp;codEntidad=19780" TargetMode="External"/><Relationship Id="rId432" Type="http://schemas.openxmlformats.org/officeDocument/2006/relationships/hyperlink" Target="http://consorciofia.info/cdr/ver_fuentes_w.php?NumCDR=11&amp;codEntidad=19318" TargetMode="External"/><Relationship Id="rId453" Type="http://schemas.openxmlformats.org/officeDocument/2006/relationships/hyperlink" Target="http://consorciofia.info/cdr/ver_fuentes_w.php?NumCDR=8&amp;codEntidad=19807" TargetMode="External"/><Relationship Id="rId474" Type="http://schemas.openxmlformats.org/officeDocument/2006/relationships/hyperlink" Target="http://consorciofia.info/cdr/ver_fuentes_w.php?NumCDR=10&amp;codEntidad=19142" TargetMode="External"/><Relationship Id="rId509" Type="http://schemas.openxmlformats.org/officeDocument/2006/relationships/hyperlink" Target="http://consorciofia.info/cdr/ver_fuentes_w.php?NumCDR=075&amp;codEntidad=19999" TargetMode="External"/><Relationship Id="rId106" Type="http://schemas.openxmlformats.org/officeDocument/2006/relationships/hyperlink" Target="http://consorciofia.info/cdr/ver_fuentes_w.php?NumCDR=028&amp;codEntidad=19999" TargetMode="External"/><Relationship Id="rId127" Type="http://schemas.openxmlformats.org/officeDocument/2006/relationships/hyperlink" Target="http://consorciofia.info/cdr/ver_fuentes_w.php?NumCDR=036&amp;codEntidad=19999" TargetMode="External"/><Relationship Id="rId313" Type="http://schemas.openxmlformats.org/officeDocument/2006/relationships/hyperlink" Target="http://consorciofia.info/cdr/ver_fuentes_w.php?NumCDR=290&amp;codEntidad=19999" TargetMode="External"/><Relationship Id="rId495" Type="http://schemas.openxmlformats.org/officeDocument/2006/relationships/hyperlink" Target="http://consorciofia.info/cdr/ver_fuentes_w.php?NumCDR=053&amp;codEntidad=19999" TargetMode="External"/><Relationship Id="rId10" Type="http://schemas.openxmlformats.org/officeDocument/2006/relationships/hyperlink" Target="http://consorciofia.info/cdr/ver_fuentes_w.php?NumCDR=0011&amp;codEntidad=19999" TargetMode="External"/><Relationship Id="rId31" Type="http://schemas.openxmlformats.org/officeDocument/2006/relationships/hyperlink" Target="http://consorciofia.info/cdr/ver_fuentes_w.php?NumCDR=149&amp;codEntidad=19999" TargetMode="External"/><Relationship Id="rId52" Type="http://schemas.openxmlformats.org/officeDocument/2006/relationships/hyperlink" Target="http://consorciofia.info/cdr/ver_fuentes_w.php?NumCDR=133&amp;codEntidad=19999" TargetMode="External"/><Relationship Id="rId73" Type="http://schemas.openxmlformats.org/officeDocument/2006/relationships/hyperlink" Target="http://consorciofia.info/cdr/ver_fuentes_w.php?NumCDR=12&amp;codEntidad=19532" TargetMode="External"/><Relationship Id="rId94" Type="http://schemas.openxmlformats.org/officeDocument/2006/relationships/hyperlink" Target="http://consorciofia.info/cdr/ver_fuentes_w.php?NumCDR=191&amp;codEntidad=19999" TargetMode="External"/><Relationship Id="rId148" Type="http://schemas.openxmlformats.org/officeDocument/2006/relationships/hyperlink" Target="http://consorciofia.info/cdr/ver_fuentes_w.php?NumCDR=044&amp;codEntidad=19999" TargetMode="External"/><Relationship Id="rId169" Type="http://schemas.openxmlformats.org/officeDocument/2006/relationships/hyperlink" Target="http://consorciofia.info/cdr/ver_fuentes_w.php?NumCDR=049&amp;codEntidad=19999" TargetMode="External"/><Relationship Id="rId334" Type="http://schemas.openxmlformats.org/officeDocument/2006/relationships/hyperlink" Target="http://consorciofia.info/cdr/ver_fuentes_w.php?NumCDR=002&amp;codEntidad=19450" TargetMode="External"/><Relationship Id="rId355" Type="http://schemas.openxmlformats.org/officeDocument/2006/relationships/hyperlink" Target="http://consorciofia.info/cdr/ver_fuentes_w.php?NumCDR=297&amp;codEntidad=19999" TargetMode="External"/><Relationship Id="rId376" Type="http://schemas.openxmlformats.org/officeDocument/2006/relationships/hyperlink" Target="http://consorciofia.info/cdr/ver_fuentes_w.php?NumCDR=2295&amp;codEntidad=19318" TargetMode="External"/><Relationship Id="rId397" Type="http://schemas.openxmlformats.org/officeDocument/2006/relationships/hyperlink" Target="http://consorciofia.info/cdr/ver_fuentes_w.php?NumCDR=6&amp;codEntidad=19473" TargetMode="External"/><Relationship Id="rId520" Type="http://schemas.openxmlformats.org/officeDocument/2006/relationships/hyperlink" Target="http://consorciofia.info/cdr/ver_fuentes_w.php?NumCDR=2370&amp;codEntidad=19760" TargetMode="External"/><Relationship Id="rId541" Type="http://schemas.openxmlformats.org/officeDocument/2006/relationships/hyperlink" Target="http://consorciofia.info/cdr/ver_fuentes_w.php?NumCDR=2374&amp;codEntidad=19110" TargetMode="External"/><Relationship Id="rId4" Type="http://schemas.openxmlformats.org/officeDocument/2006/relationships/hyperlink" Target="http://consorciofia.info/cdr/ver_fuentes_w.php?NumCDR=0011&amp;codEntidad=19999" TargetMode="External"/><Relationship Id="rId180" Type="http://schemas.openxmlformats.org/officeDocument/2006/relationships/hyperlink" Target="http://consorciofia.info/cdr/ver_fuentes_w.php?NumCDR=207&amp;codEntidad=19999" TargetMode="External"/><Relationship Id="rId215" Type="http://schemas.openxmlformats.org/officeDocument/2006/relationships/hyperlink" Target="http://consorciofia.info/cdr/ver_fuentes_w.php?NumCDR=118&amp;codEntidad=19999" TargetMode="External"/><Relationship Id="rId236" Type="http://schemas.openxmlformats.org/officeDocument/2006/relationships/hyperlink" Target="http://consorciofia.info/cdr/ver_fuentes_w.php?NumCDR=236&amp;codEntidad=19999" TargetMode="External"/><Relationship Id="rId257" Type="http://schemas.openxmlformats.org/officeDocument/2006/relationships/hyperlink" Target="http://consorciofia.info/cdr/ver_fuentes_w.php?NumCDR=002&amp;codEntidad=19050" TargetMode="External"/><Relationship Id="rId278" Type="http://schemas.openxmlformats.org/officeDocument/2006/relationships/hyperlink" Target="http://consorciofia.info/cdr/ver_fuentes_w.php?NumCDR=220&amp;codEntidad=19999" TargetMode="External"/><Relationship Id="rId401" Type="http://schemas.openxmlformats.org/officeDocument/2006/relationships/hyperlink" Target="http://consorciofia.info/cdr/ver_fuentes_w.php?NumCDR=5&amp;codEntidad=19364" TargetMode="External"/><Relationship Id="rId422" Type="http://schemas.openxmlformats.org/officeDocument/2006/relationships/hyperlink" Target="http://consorciofia.info/cdr/ver_fuentes_w.php?NumCDR=8&amp;codEntidad=19364" TargetMode="External"/><Relationship Id="rId443" Type="http://schemas.openxmlformats.org/officeDocument/2006/relationships/hyperlink" Target="http://consorciofia.info/cdr/ver_fuentes_w.php?NumCDR=4&amp;codEntidad=19701" TargetMode="External"/><Relationship Id="rId464" Type="http://schemas.openxmlformats.org/officeDocument/2006/relationships/hyperlink" Target="http://consorciofia.info/cdr/ver_fuentes_w.php?NumCDR=8&amp;codEntidad=19355" TargetMode="External"/><Relationship Id="rId303" Type="http://schemas.openxmlformats.org/officeDocument/2006/relationships/hyperlink" Target="http://consorciofia.info/cdr/ver_fuentes_w.php?NumCDR=275&amp;codEntidad=19999" TargetMode="External"/><Relationship Id="rId485" Type="http://schemas.openxmlformats.org/officeDocument/2006/relationships/hyperlink" Target="http://consorciofia.info/cdr/ver_fuentes_w.php?NumCDR=012&amp;codEntidad=19999" TargetMode="External"/><Relationship Id="rId42" Type="http://schemas.openxmlformats.org/officeDocument/2006/relationships/hyperlink" Target="http://consorciofia.info/cdr/ver_fuentes_w.php?NumCDR=210&amp;codEntidad=19999" TargetMode="External"/><Relationship Id="rId84" Type="http://schemas.openxmlformats.org/officeDocument/2006/relationships/hyperlink" Target="http://consorciofia.info/cdr/ver_fuentes_w.php?NumCDR=174&amp;codEntidad=19999" TargetMode="External"/><Relationship Id="rId138" Type="http://schemas.openxmlformats.org/officeDocument/2006/relationships/hyperlink" Target="http://consorciofia.info/cdr/ver_fuentes_w.php?NumCDR=038&amp;codEntidad=19999" TargetMode="External"/><Relationship Id="rId345" Type="http://schemas.openxmlformats.org/officeDocument/2006/relationships/hyperlink" Target="http://consorciofia.info/cdr/ver_fuentes_w.php?NumCDR=004&amp;codEntidad=19743" TargetMode="External"/><Relationship Id="rId387" Type="http://schemas.openxmlformats.org/officeDocument/2006/relationships/hyperlink" Target="http://consorciofia.info/cdr/ver_fuentes_w.php?NumCDR=6&amp;codEntidad=19760" TargetMode="External"/><Relationship Id="rId510" Type="http://schemas.openxmlformats.org/officeDocument/2006/relationships/hyperlink" Target="http://consorciofia.info/cdr/ver_fuentes_w.php?NumCDR=074&amp;codEntidad=19999" TargetMode="External"/><Relationship Id="rId191" Type="http://schemas.openxmlformats.org/officeDocument/2006/relationships/hyperlink" Target="http://consorciofia.info/cdr/ver_fuentes_w.php?NumCDR=174&amp;codEntidad=19999" TargetMode="External"/><Relationship Id="rId205" Type="http://schemas.openxmlformats.org/officeDocument/2006/relationships/hyperlink" Target="http://consorciofia.info/cdr/ver_fuentes_w.php?NumCDR=174&amp;codEntidad=19999" TargetMode="External"/><Relationship Id="rId247" Type="http://schemas.openxmlformats.org/officeDocument/2006/relationships/hyperlink" Target="http://consorciofia.info/cdr/ver_fuentes_w.php?NumCDR=129&amp;codEntidad=19999" TargetMode="External"/><Relationship Id="rId412" Type="http://schemas.openxmlformats.org/officeDocument/2006/relationships/hyperlink" Target="http://consorciofia.info/cdr/ver_fuentes_w.php?NumCDR=8&amp;codEntidad=19418" TargetMode="External"/><Relationship Id="rId107" Type="http://schemas.openxmlformats.org/officeDocument/2006/relationships/hyperlink" Target="http://consorciofia.info/cdr/ver_fuentes_w.php?NumCDR=206&amp;codEntidad=19999" TargetMode="External"/><Relationship Id="rId289" Type="http://schemas.openxmlformats.org/officeDocument/2006/relationships/hyperlink" Target="http://consorciofia.info/cdr/ver_fuentes_w.php?NumCDR=5&amp;codEntidad=19780" TargetMode="External"/><Relationship Id="rId454" Type="http://schemas.openxmlformats.org/officeDocument/2006/relationships/hyperlink" Target="http://consorciofia.info/cdr/ver_fuentes_w.php?NumCDR=8&amp;codEntidad=19110" TargetMode="External"/><Relationship Id="rId496" Type="http://schemas.openxmlformats.org/officeDocument/2006/relationships/hyperlink" Target="http://consorciofia.info/cdr/ver_fuentes_w.php?NumCDR=052&amp;codEntidad=19999" TargetMode="External"/><Relationship Id="rId11" Type="http://schemas.openxmlformats.org/officeDocument/2006/relationships/hyperlink" Target="http://consorciofia.info/cdr/ver_fuentes_w.php?NumCDR=0011&amp;codEntidad=19999" TargetMode="External"/><Relationship Id="rId53" Type="http://schemas.openxmlformats.org/officeDocument/2006/relationships/hyperlink" Target="http://consorciofia.info/cdr/ver_fuentes_w.php?NumCDR=131&amp;codEntidad=19999" TargetMode="External"/><Relationship Id="rId149" Type="http://schemas.openxmlformats.org/officeDocument/2006/relationships/hyperlink" Target="http://consorciofia.info/cdr/ver_fuentes_w.php?NumCDR=050&amp;codEntidad=19999" TargetMode="External"/><Relationship Id="rId314" Type="http://schemas.openxmlformats.org/officeDocument/2006/relationships/hyperlink" Target="http://consorciofia.info/cdr/ver_fuentes_w.php?NumCDR=004&amp;codEntidad=19513" TargetMode="External"/><Relationship Id="rId356" Type="http://schemas.openxmlformats.org/officeDocument/2006/relationships/hyperlink" Target="http://consorciofia.info/cdr/ver_fuentes_w.php?NumCDR=292&amp;codEntidad=19999" TargetMode="External"/><Relationship Id="rId398" Type="http://schemas.openxmlformats.org/officeDocument/2006/relationships/hyperlink" Target="http://consorciofia.info/cdr/ver_fuentes_w.php?NumCDR=8&amp;codEntidad=19548" TargetMode="External"/><Relationship Id="rId521" Type="http://schemas.openxmlformats.org/officeDocument/2006/relationships/hyperlink" Target="http://consorciofia.info/cdr/ver_fuentes_w.php?NumCDR=2392&amp;codEntidad=19364" TargetMode="External"/><Relationship Id="rId95" Type="http://schemas.openxmlformats.org/officeDocument/2006/relationships/hyperlink" Target="http://consorciofia.info/cdr/ver_fuentes_w.php?NumCDR=009&amp;codEntidad=19999" TargetMode="External"/><Relationship Id="rId160" Type="http://schemas.openxmlformats.org/officeDocument/2006/relationships/hyperlink" Target="http://consorciofia.info/cdr/ver_fuentes_w.php?NumCDR=059&amp;codEntidad=19999" TargetMode="External"/><Relationship Id="rId216" Type="http://schemas.openxmlformats.org/officeDocument/2006/relationships/hyperlink" Target="http://consorciofia.info/cdr/ver_fuentes_w.php?NumCDR=150&amp;codEntidad=19999" TargetMode="External"/><Relationship Id="rId423" Type="http://schemas.openxmlformats.org/officeDocument/2006/relationships/hyperlink" Target="http://consorciofia.info/cdr/ver_fuentes_w.php?NumCDR=2296&amp;codEntidad=19318" TargetMode="External"/><Relationship Id="rId258" Type="http://schemas.openxmlformats.org/officeDocument/2006/relationships/hyperlink" Target="http://consorciofia.info/cdr/ver_fuentes_w.php?NumCDR=176&amp;codEntidad=19999" TargetMode="External"/><Relationship Id="rId465" Type="http://schemas.openxmlformats.org/officeDocument/2006/relationships/hyperlink" Target="http://consorciofia.info/cdr/ver_fuentes_w.php?NumCDR=7&amp;codEntidad=19760" TargetMode="External"/><Relationship Id="rId22" Type="http://schemas.openxmlformats.org/officeDocument/2006/relationships/hyperlink" Target="http://consorciofia.info/cdr/ver_fuentes_w.php?NumCDR=088&amp;codEntidad=19999" TargetMode="External"/><Relationship Id="rId64" Type="http://schemas.openxmlformats.org/officeDocument/2006/relationships/hyperlink" Target="http://consorciofia.info/cdr/ver_fuentes_w.php?NumCDR=174&amp;codEntidad=19999" TargetMode="External"/><Relationship Id="rId118" Type="http://schemas.openxmlformats.org/officeDocument/2006/relationships/hyperlink" Target="http://consorciofia.info/cdr/ver_fuentes_w.php?NumCDR=025&amp;codEntidad=19999" TargetMode="External"/><Relationship Id="rId325" Type="http://schemas.openxmlformats.org/officeDocument/2006/relationships/hyperlink" Target="http://consorciofia.info/cdr/ver_fuentes_w.php?NumCDR=6&amp;codEntidad=19780" TargetMode="External"/><Relationship Id="rId367" Type="http://schemas.openxmlformats.org/officeDocument/2006/relationships/hyperlink" Target="http://consorciofia.info/cdr/ver_fuentes_w.php?NumCDR=008&amp;codEntidad=19585" TargetMode="External"/><Relationship Id="rId532" Type="http://schemas.openxmlformats.org/officeDocument/2006/relationships/hyperlink" Target="http://consorciofia.info/cdr/ver_fuentes_w.php?NumCDR=2884&amp;codEntidad=19517" TargetMode="External"/><Relationship Id="rId171" Type="http://schemas.openxmlformats.org/officeDocument/2006/relationships/hyperlink" Target="http://consorciofia.info/cdr/ver_fuentes_w.php?NumCDR=049&amp;codEntidad=19999" TargetMode="External"/><Relationship Id="rId227" Type="http://schemas.openxmlformats.org/officeDocument/2006/relationships/hyperlink" Target="http://consorciofia.info/cdr/ver_fuentes_w.php?NumCDR=002&amp;codEntidad=19698" TargetMode="External"/><Relationship Id="rId269" Type="http://schemas.openxmlformats.org/officeDocument/2006/relationships/hyperlink" Target="http://consorciofia.info/cdr/ver_fuentes_w.php?NumCDR=299&amp;codEntidad=19999" TargetMode="External"/><Relationship Id="rId434" Type="http://schemas.openxmlformats.org/officeDocument/2006/relationships/hyperlink" Target="http://consorciofia.info/cdr/ver_fuentes_w.php?NumCDR=10&amp;codEntidad=19780" TargetMode="External"/><Relationship Id="rId476" Type="http://schemas.openxmlformats.org/officeDocument/2006/relationships/hyperlink" Target="http://consorciofia.info/cdr/ver_fuentes_w.php?NumCDR=9&amp;codEntidad=19142" TargetMode="External"/><Relationship Id="rId33" Type="http://schemas.openxmlformats.org/officeDocument/2006/relationships/hyperlink" Target="http://consorciofia.info/cdr/ver_fuentes_w.php?NumCDR=142&amp;codEntidad=19999" TargetMode="External"/><Relationship Id="rId129" Type="http://schemas.openxmlformats.org/officeDocument/2006/relationships/hyperlink" Target="http://consorciofia.info/cdr/ver_fuentes_w.php?NumCDR=165&amp;codEntidad=19999" TargetMode="External"/><Relationship Id="rId280" Type="http://schemas.openxmlformats.org/officeDocument/2006/relationships/hyperlink" Target="http://consorciofia.info/cdr/ver_fuentes_w.php?NumCDR=216&amp;codEntidad=19999" TargetMode="External"/><Relationship Id="rId336" Type="http://schemas.openxmlformats.org/officeDocument/2006/relationships/hyperlink" Target="http://consorciofia.info/cdr/ver_fuentes_w.php?NumCDR=288&amp;codEntidad=19999" TargetMode="External"/><Relationship Id="rId501" Type="http://schemas.openxmlformats.org/officeDocument/2006/relationships/hyperlink" Target="http://consorciofia.info/cdr/ver_fuentes_w.php?NumCDR=197&amp;codEntidad=19999" TargetMode="External"/><Relationship Id="rId543" Type="http://schemas.openxmlformats.org/officeDocument/2006/relationships/hyperlink" Target="http://consorciofia.info/cdr/ver_fuentes_w.php?NumCDR=4030&amp;codEntidad=19318" TargetMode="External"/><Relationship Id="rId75" Type="http://schemas.openxmlformats.org/officeDocument/2006/relationships/hyperlink" Target="http://consorciofia.info/cdr/ver_fuentes_w.php?NumCDR=185&amp;codEntidad=19999" TargetMode="External"/><Relationship Id="rId140" Type="http://schemas.openxmlformats.org/officeDocument/2006/relationships/hyperlink" Target="http://consorciofia.info/cdr/ver_fuentes_w.php?NumCDR=040&amp;codEntidad=19999" TargetMode="External"/><Relationship Id="rId182" Type="http://schemas.openxmlformats.org/officeDocument/2006/relationships/hyperlink" Target="http://consorciofia.info/cdr/ver_fuentes_w.php?NumCDR=051&amp;codEntidad=19999" TargetMode="External"/><Relationship Id="rId378" Type="http://schemas.openxmlformats.org/officeDocument/2006/relationships/hyperlink" Target="http://consorciofia.info/cdr/ver_fuentes_w.php?NumCDR=174&amp;codEntidad=19999" TargetMode="External"/><Relationship Id="rId403" Type="http://schemas.openxmlformats.org/officeDocument/2006/relationships/hyperlink" Target="http://consorciofia.info/cdr/ver_fuentes_w.php?NumCDR=12&amp;codEntidad=19450" TargetMode="External"/><Relationship Id="rId6" Type="http://schemas.openxmlformats.org/officeDocument/2006/relationships/hyperlink" Target="../../AppData/CRISTIAN/AppData/Roaming/Microsoft/Downloads/Documentos%20soportes%20para%20la%20conciliaci&#243;n" TargetMode="External"/><Relationship Id="rId238" Type="http://schemas.openxmlformats.org/officeDocument/2006/relationships/hyperlink" Target="http://consorciofia.info/cdr/ver_fuentes_w.php?NumCDR=119&amp;codEntidad=19999" TargetMode="External"/><Relationship Id="rId445" Type="http://schemas.openxmlformats.org/officeDocument/2006/relationships/hyperlink" Target="http://consorciofia.info/cdr/ver_fuentes_w.php?NumCDR=7&amp;codEntidad=19364" TargetMode="External"/><Relationship Id="rId487" Type="http://schemas.openxmlformats.org/officeDocument/2006/relationships/hyperlink" Target="http://consorciofia.info/cdr/ver_fuentes_w.php?NumCDR=160&amp;codEntidad=19999" TargetMode="External"/><Relationship Id="rId291" Type="http://schemas.openxmlformats.org/officeDocument/2006/relationships/hyperlink" Target="http://consorciofia.info/cdr/ver_fuentes_w.php?NumCDR=003&amp;codEntidad=19100" TargetMode="External"/><Relationship Id="rId305" Type="http://schemas.openxmlformats.org/officeDocument/2006/relationships/hyperlink" Target="http://consorciofia.info/cdr/ver_fuentes_w.php?NumCDR=7&amp;codEntidad=19392" TargetMode="External"/><Relationship Id="rId347" Type="http://schemas.openxmlformats.org/officeDocument/2006/relationships/hyperlink" Target="http://consorciofia.info/cdr/ver_fuentes_w.php?NumCDR=342&amp;codEntidad=19999" TargetMode="External"/><Relationship Id="rId512" Type="http://schemas.openxmlformats.org/officeDocument/2006/relationships/hyperlink" Target="http://consorciofia.info/cdr/ver_fuentes_w.php?NumCDR=073&amp;codEntidad=19999" TargetMode="External"/><Relationship Id="rId44" Type="http://schemas.openxmlformats.org/officeDocument/2006/relationships/hyperlink" Target="http://consorciofia.info/cdr/ver_fuentes_w.php?NumCDR=145&amp;codEntidad=19999" TargetMode="External"/><Relationship Id="rId86" Type="http://schemas.openxmlformats.org/officeDocument/2006/relationships/hyperlink" Target="http://consorciofia.info/cdr/ver_fuentes_w.php?NumCDR=002&amp;codEntidad=19999" TargetMode="External"/><Relationship Id="rId151" Type="http://schemas.openxmlformats.org/officeDocument/2006/relationships/hyperlink" Target="http://consorciofia.info/cdr/ver_fuentes_w.php?NumCDR=034&amp;codEntidad=19999" TargetMode="External"/><Relationship Id="rId389" Type="http://schemas.openxmlformats.org/officeDocument/2006/relationships/hyperlink" Target="http://consorciofia.info/cdr/ver_fuentes_w.php?NumCDR=13&amp;codEntidad=19450" TargetMode="External"/><Relationship Id="rId193" Type="http://schemas.openxmlformats.org/officeDocument/2006/relationships/hyperlink" Target="http://consorciofia.info/cdr/ver_fuentes_w.php?NumCDR=097&amp;codEntidad=19999" TargetMode="External"/><Relationship Id="rId207" Type="http://schemas.openxmlformats.org/officeDocument/2006/relationships/hyperlink" Target="http://consorciofia.info/cdr/ver_fuentes_w.php?NumCDR=110&amp;codEntidad=19999" TargetMode="External"/><Relationship Id="rId249" Type="http://schemas.openxmlformats.org/officeDocument/2006/relationships/hyperlink" Target="http://consorciofia.info/cdr/ver_fuentes_w.php?NumCDR=132&amp;codEntidad=19999" TargetMode="External"/><Relationship Id="rId414" Type="http://schemas.openxmlformats.org/officeDocument/2006/relationships/hyperlink" Target="http://consorciofia.info/cdr/ver_fuentes_w.php?NumCDR=7&amp;codEntidad=19130" TargetMode="External"/><Relationship Id="rId456" Type="http://schemas.openxmlformats.org/officeDocument/2006/relationships/hyperlink" Target="http://consorciofia.info/cdr/ver_fuentes_w.php?NumCDR=8&amp;codEntidad=19743" TargetMode="External"/><Relationship Id="rId498" Type="http://schemas.openxmlformats.org/officeDocument/2006/relationships/hyperlink" Target="http://consorciofia.info/cdr/ver_fuentes_w.php?NumCDR=055&amp;codEntidad=19999" TargetMode="External"/><Relationship Id="rId13" Type="http://schemas.openxmlformats.org/officeDocument/2006/relationships/hyperlink" Target="http://consorciofia.info/cdr/ver_fuentes_w.php?NumCDR=076&amp;codEntidad=19999" TargetMode="External"/><Relationship Id="rId109" Type="http://schemas.openxmlformats.org/officeDocument/2006/relationships/hyperlink" Target="http://consorciofia.info/cdr/ver_fuentes_w.php?NumCDR=031&amp;codEntidad=19999" TargetMode="External"/><Relationship Id="rId260" Type="http://schemas.openxmlformats.org/officeDocument/2006/relationships/hyperlink" Target="http://consorciofia.info/cdr/ver_fuentes_w.php?NumCDR=001&amp;codEntidad=19824" TargetMode="External"/><Relationship Id="rId316" Type="http://schemas.openxmlformats.org/officeDocument/2006/relationships/hyperlink" Target="http://consorciofia.info/cdr/ver_fuentes_w.php?NumCDR=271&amp;codEntidad=19999" TargetMode="External"/><Relationship Id="rId523" Type="http://schemas.openxmlformats.org/officeDocument/2006/relationships/hyperlink" Target="http://consorciofia.info/cdr/ver_fuentes_w.php?NumCDR=2394&amp;codEntidad=19300" TargetMode="External"/><Relationship Id="rId55" Type="http://schemas.openxmlformats.org/officeDocument/2006/relationships/hyperlink" Target="http://consorciofia.info/cdr/ver_fuentes_w.php?NumCDR=125&amp;codEntidad=19999" TargetMode="External"/><Relationship Id="rId97" Type="http://schemas.openxmlformats.org/officeDocument/2006/relationships/hyperlink" Target="http://consorciofia.info/cdr/ver_fuentes_w.php?NumCDR=008&amp;codEntidad=19999" TargetMode="External"/><Relationship Id="rId120" Type="http://schemas.openxmlformats.org/officeDocument/2006/relationships/hyperlink" Target="http://consorciofia.info/cdr/ver_fuentes_w.php?NumCDR=037&amp;codEntidad=19999" TargetMode="External"/><Relationship Id="rId358" Type="http://schemas.openxmlformats.org/officeDocument/2006/relationships/hyperlink" Target="http://consorciofia.info/cdr/ver_fuentes_w.php?NumCDR=294&amp;codEntidad=19999" TargetMode="External"/><Relationship Id="rId162" Type="http://schemas.openxmlformats.org/officeDocument/2006/relationships/hyperlink" Target="http://consorciofia.info/cdr/ver_fuentes_w.php?NumCDR=061&amp;codEntidad=19999" TargetMode="External"/><Relationship Id="rId218" Type="http://schemas.openxmlformats.org/officeDocument/2006/relationships/hyperlink" Target="http://consorciofia.info/cdr/ver_fuentes_w.php?NumCDR=003&amp;codEntidad=19050" TargetMode="External"/><Relationship Id="rId425" Type="http://schemas.openxmlformats.org/officeDocument/2006/relationships/hyperlink" Target="http://consorciofia.info/cdr/ver_fuentes_w.php?NumCDR=12&amp;codEntidad=19318" TargetMode="External"/><Relationship Id="rId467" Type="http://schemas.openxmlformats.org/officeDocument/2006/relationships/hyperlink" Target="http://consorciofia.info/cdr/ver_fuentes_w.php?NumCDR=7&amp;codEntidad=19573" TargetMode="External"/><Relationship Id="rId271" Type="http://schemas.openxmlformats.org/officeDocument/2006/relationships/hyperlink" Target="http://consorciofia.info/cdr/ver_fuentes_w.php?NumCDR=213&amp;codEntidad=19999" TargetMode="External"/><Relationship Id="rId24" Type="http://schemas.openxmlformats.org/officeDocument/2006/relationships/hyperlink" Target="http://consorciofia.info/cdr/ver_fuentes_w.php?NumCDR=092&amp;codEntidad=19999" TargetMode="External"/><Relationship Id="rId66" Type="http://schemas.openxmlformats.org/officeDocument/2006/relationships/hyperlink" Target="http://consorciofia.info/cdr/ver_fuentes_w.php?NumCDR=174&amp;codEntidad=19999" TargetMode="External"/><Relationship Id="rId131" Type="http://schemas.openxmlformats.org/officeDocument/2006/relationships/hyperlink" Target="http://consorciofia.info/cdr/ver_fuentes_w.php?NumCDR=038&amp;codEntidad=19999" TargetMode="External"/><Relationship Id="rId327" Type="http://schemas.openxmlformats.org/officeDocument/2006/relationships/hyperlink" Target="http://consorciofia.info/cdr/ver_fuentes_w.php?NumCDR=8&amp;codEntidad=19392" TargetMode="External"/><Relationship Id="rId369" Type="http://schemas.openxmlformats.org/officeDocument/2006/relationships/hyperlink" Target="http://consorciofia.info/cdr/ver_fuentes_w.php?NumCDR=6&amp;codEntidad=19001" TargetMode="External"/><Relationship Id="rId534" Type="http://schemas.openxmlformats.org/officeDocument/2006/relationships/hyperlink" Target="http://consorciofia.info/cdr/ver_fuentes_w.php?NumCDR=8&amp;codEntidad=19548" TargetMode="External"/><Relationship Id="rId173" Type="http://schemas.openxmlformats.org/officeDocument/2006/relationships/hyperlink" Target="http://consorciofia.info/cdr/ver_fuentes_w.php?NumCDR=051&amp;codEntidad=19999" TargetMode="External"/><Relationship Id="rId229" Type="http://schemas.openxmlformats.org/officeDocument/2006/relationships/hyperlink" Target="http://consorciofia.info/cdr/ver_fuentes_w.php?NumCDR=124&amp;codEntidad=19999" TargetMode="External"/><Relationship Id="rId380" Type="http://schemas.openxmlformats.org/officeDocument/2006/relationships/hyperlink" Target="http://consorciofia.info/cdr/ver_fuentes_w.php?NumCDR=9&amp;codEntidad=19100" TargetMode="External"/><Relationship Id="rId436" Type="http://schemas.openxmlformats.org/officeDocument/2006/relationships/hyperlink" Target="http://consorciofia.info/cdr/ver_fuentes_w.php?NumCDR=11&amp;codEntidad=19110" TargetMode="External"/><Relationship Id="rId240" Type="http://schemas.openxmlformats.org/officeDocument/2006/relationships/hyperlink" Target="http://consorciofia.info/cdr/ver_fuentes_w.php?NumCDR=001&amp;codEntidad=19585" TargetMode="External"/><Relationship Id="rId478" Type="http://schemas.openxmlformats.org/officeDocument/2006/relationships/hyperlink" Target="http://consorciofia.info/cdr/ver_fuentes_w.php?NumCDR=3564&amp;codEntidad=19397" TargetMode="External"/><Relationship Id="rId35" Type="http://schemas.openxmlformats.org/officeDocument/2006/relationships/hyperlink" Target="http://consorciofia.info/cdr/ver_fuentes_w.php?NumCDR=171&amp;codEntidad=19999" TargetMode="External"/><Relationship Id="rId77" Type="http://schemas.openxmlformats.org/officeDocument/2006/relationships/hyperlink" Target="http://consorciofia.info/cdr/ver_fuentes_w.php?NumCDR=174&amp;codEntidad=19999" TargetMode="External"/><Relationship Id="rId100" Type="http://schemas.openxmlformats.org/officeDocument/2006/relationships/hyperlink" Target="http://consorciofia.info/cdr/ver_fuentes_w.php?NumCDR=014&amp;codEntidad=19999" TargetMode="External"/><Relationship Id="rId282" Type="http://schemas.openxmlformats.org/officeDocument/2006/relationships/hyperlink" Target="http://consorciofia.info/cdr/ver_fuentes_w.php?NumCDR=230&amp;codEntidad=19999" TargetMode="External"/><Relationship Id="rId338" Type="http://schemas.openxmlformats.org/officeDocument/2006/relationships/hyperlink" Target="http://consorciofia.info/cdr/ver_fuentes_w.php?NumCDR=341&amp;codEntidad=19999" TargetMode="External"/><Relationship Id="rId503" Type="http://schemas.openxmlformats.org/officeDocument/2006/relationships/hyperlink" Target="http://consorciofia.info/cdr/ver_fuentes_w.php?NumCDR=069&amp;codEntidad=19999" TargetMode="External"/><Relationship Id="rId545" Type="http://schemas.openxmlformats.org/officeDocument/2006/relationships/printerSettings" Target="../printerSettings/printerSettings1.bin"/><Relationship Id="rId8" Type="http://schemas.openxmlformats.org/officeDocument/2006/relationships/hyperlink" Target="http://consorciofia.info/cdr/ver_fuentes_w.php?NumCDR=019&amp;codEntidad=19999" TargetMode="External"/><Relationship Id="rId142" Type="http://schemas.openxmlformats.org/officeDocument/2006/relationships/hyperlink" Target="http://consorciofia.info/cdr/ver_fuentes_w.php?NumCDR=040&amp;codEntidad=19999" TargetMode="External"/><Relationship Id="rId184" Type="http://schemas.openxmlformats.org/officeDocument/2006/relationships/hyperlink" Target="http://consorciofia.info/cdr/ver_fuentes_w.php?NumCDR=174&amp;codEntidad=19999" TargetMode="External"/><Relationship Id="rId391" Type="http://schemas.openxmlformats.org/officeDocument/2006/relationships/hyperlink" Target="http://consorciofia.info/cdr/ver_fuentes_w.php?NumCDR=8&amp;codEntidad=19397" TargetMode="External"/><Relationship Id="rId405" Type="http://schemas.openxmlformats.org/officeDocument/2006/relationships/hyperlink" Target="http://consorciofia.info/cdr/ver_fuentes_w.php?NumCDR=5&amp;codEntidad=19760" TargetMode="External"/><Relationship Id="rId447" Type="http://schemas.openxmlformats.org/officeDocument/2006/relationships/hyperlink" Target="http://consorciofia.info/cdr/ver_fuentes_w.php?NumCDR=333&amp;codEntidad=19999" TargetMode="External"/><Relationship Id="rId251" Type="http://schemas.openxmlformats.org/officeDocument/2006/relationships/hyperlink" Target="http://consorciofia.info/cdr/ver_fuentes_w.php?NumCDR=134&amp;codEntidad=19999" TargetMode="External"/><Relationship Id="rId489" Type="http://schemas.openxmlformats.org/officeDocument/2006/relationships/hyperlink" Target="http://consorciofia.info/cdr/ver_fuentes_w.php?NumCDR=013&amp;codEntidad=19999" TargetMode="External"/><Relationship Id="rId46" Type="http://schemas.openxmlformats.org/officeDocument/2006/relationships/hyperlink" Target="http://consorciofia.info/cdr/ver_fuentes_w.php?NumCDR=137&amp;codEntidad=19999" TargetMode="External"/><Relationship Id="rId293" Type="http://schemas.openxmlformats.org/officeDocument/2006/relationships/hyperlink" Target="http://consorciofia.info/cdr/ver_fuentes_w.php?NumCDR=259&amp;codEntidad=19999" TargetMode="External"/><Relationship Id="rId307" Type="http://schemas.openxmlformats.org/officeDocument/2006/relationships/hyperlink" Target="http://consorciofia.info/cdr/ver_fuentes_w.php?NumCDR=232&amp;codEntidad=19999" TargetMode="External"/><Relationship Id="rId349" Type="http://schemas.openxmlformats.org/officeDocument/2006/relationships/hyperlink" Target="http://consorciofia.info/cdr/ver_fuentes_w.php?NumCDR=273&amp;codEntidad=19999" TargetMode="External"/><Relationship Id="rId514" Type="http://schemas.openxmlformats.org/officeDocument/2006/relationships/hyperlink" Target="http://consorciofia.info/cdr/ver_fuentes_w.php?NumCDR=204&amp;codEntidad=19999" TargetMode="External"/><Relationship Id="rId88" Type="http://schemas.openxmlformats.org/officeDocument/2006/relationships/hyperlink" Target="http://consorciofia.info/cdr/ver_fuentes_w.php?NumCDR=029&amp;codEntidad=19999" TargetMode="External"/><Relationship Id="rId111" Type="http://schemas.openxmlformats.org/officeDocument/2006/relationships/hyperlink" Target="http://consorciofia.info/cdr/ver_fuentes_w.php?NumCDR=048&amp;codEntidad=19999" TargetMode="External"/><Relationship Id="rId153" Type="http://schemas.openxmlformats.org/officeDocument/2006/relationships/hyperlink" Target="http://consorciofia.info/cdr/ver_fuentes_w.php?NumCDR=192&amp;codEntidad=19999" TargetMode="External"/><Relationship Id="rId195" Type="http://schemas.openxmlformats.org/officeDocument/2006/relationships/hyperlink" Target="http://consorciofia.info/cdr/ver_fuentes_w.php?NumCDR=098&amp;codEntidad=19999" TargetMode="External"/><Relationship Id="rId209" Type="http://schemas.openxmlformats.org/officeDocument/2006/relationships/hyperlink" Target="http://consorciofia.info/cdr/ver_fuentes_w.php?NumCDR=111&amp;codEntidad=19999" TargetMode="External"/><Relationship Id="rId360" Type="http://schemas.openxmlformats.org/officeDocument/2006/relationships/hyperlink" Target="http://consorciofia.info/cdr/ver_fuentes_w.php?NumCDR=267&amp;codEntidad=19999" TargetMode="External"/><Relationship Id="rId416" Type="http://schemas.openxmlformats.org/officeDocument/2006/relationships/hyperlink" Target="http://consorciofia.info/cdr/ver_fuentes_w.php?NumCDR=10&amp;codEntidad=1935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752"/>
  <sheetViews>
    <sheetView tabSelected="1" zoomScale="52" zoomScaleNormal="70" workbookViewId="0">
      <selection activeCell="A1221" sqref="A1221"/>
    </sheetView>
  </sheetViews>
  <sheetFormatPr baseColWidth="10" defaultRowHeight="15" outlineLevelCol="1" x14ac:dyDescent="0.25"/>
  <cols>
    <col min="1" max="1" width="18.42578125" style="1" customWidth="1"/>
    <col min="2" max="2" width="28.5703125" style="1" customWidth="1"/>
    <col min="3" max="3" width="21.140625" style="9" customWidth="1"/>
    <col min="4" max="4" width="21.140625" style="25" customWidth="1"/>
    <col min="5" max="5" width="26.85546875" customWidth="1"/>
    <col min="6" max="6" width="29.7109375" customWidth="1"/>
    <col min="7" max="7" width="28.5703125" customWidth="1"/>
    <col min="8" max="8" width="30.85546875" customWidth="1"/>
    <col min="9" max="10" width="25.42578125" customWidth="1"/>
    <col min="11" max="11" width="29.140625" style="2" customWidth="1"/>
    <col min="12" max="12" width="24.28515625" style="2" customWidth="1"/>
    <col min="13" max="13" width="19.28515625" style="4" hidden="1" customWidth="1"/>
    <col min="14" max="14" width="26.42578125" style="31" customWidth="1"/>
    <col min="15" max="15" width="37.42578125" style="2" customWidth="1" outlineLevel="1"/>
    <col min="16" max="16" width="52.85546875" customWidth="1"/>
    <col min="17" max="17" width="52.5703125" customWidth="1"/>
  </cols>
  <sheetData>
    <row r="1" spans="1:16" ht="43.5" customHeight="1" x14ac:dyDescent="0.25">
      <c r="A1" s="859" t="s">
        <v>0</v>
      </c>
      <c r="B1" s="859"/>
      <c r="C1" s="859"/>
      <c r="D1" s="859"/>
      <c r="E1" s="859"/>
      <c r="F1" s="859"/>
      <c r="G1" s="859"/>
      <c r="H1" s="859"/>
      <c r="I1" s="859"/>
      <c r="J1" s="859"/>
      <c r="K1" s="859"/>
      <c r="L1" s="859"/>
      <c r="M1" s="859"/>
      <c r="N1" s="859"/>
      <c r="O1" s="859"/>
      <c r="P1" s="20"/>
    </row>
    <row r="2" spans="1:16" s="3" customFormat="1" ht="48.75" customHeight="1" x14ac:dyDescent="0.25">
      <c r="A2" s="10" t="s">
        <v>1</v>
      </c>
      <c r="B2" s="10" t="s">
        <v>2</v>
      </c>
      <c r="C2" s="10" t="s">
        <v>57</v>
      </c>
      <c r="D2" s="10" t="s">
        <v>203</v>
      </c>
      <c r="E2" s="10" t="s">
        <v>12</v>
      </c>
      <c r="F2" s="10" t="s">
        <v>13</v>
      </c>
      <c r="G2" s="10" t="s">
        <v>14</v>
      </c>
      <c r="H2" s="10" t="s">
        <v>15</v>
      </c>
      <c r="I2" s="10" t="s">
        <v>4</v>
      </c>
      <c r="J2" s="10" t="s">
        <v>3</v>
      </c>
      <c r="K2" s="193" t="s">
        <v>405</v>
      </c>
      <c r="L2" s="10" t="s">
        <v>21</v>
      </c>
      <c r="M2" s="10" t="s">
        <v>34</v>
      </c>
      <c r="N2" s="10" t="s">
        <v>123</v>
      </c>
      <c r="O2" s="10" t="s">
        <v>8</v>
      </c>
      <c r="P2" s="10" t="s">
        <v>5</v>
      </c>
    </row>
    <row r="3" spans="1:16" s="3" customFormat="1" ht="48.75" customHeight="1" x14ac:dyDescent="0.25">
      <c r="A3" s="847" t="s">
        <v>201</v>
      </c>
      <c r="B3" s="841">
        <v>150984400</v>
      </c>
      <c r="C3" s="848" t="s">
        <v>61</v>
      </c>
      <c r="D3" s="762">
        <v>29</v>
      </c>
      <c r="E3" s="848" t="s">
        <v>10</v>
      </c>
      <c r="F3" s="76">
        <v>52000000</v>
      </c>
      <c r="G3" s="591">
        <f>SUM(F3:F6)</f>
        <v>130000000</v>
      </c>
      <c r="H3" s="833">
        <f>SUM(G3:G8)</f>
        <v>150984400</v>
      </c>
      <c r="I3" s="710">
        <f>(B3-H3)</f>
        <v>0</v>
      </c>
      <c r="J3" s="856">
        <v>150984400</v>
      </c>
      <c r="K3" s="833">
        <f>SUM(J3:J8)</f>
        <v>150984400</v>
      </c>
      <c r="L3" s="710">
        <f>(B3-K3)</f>
        <v>0</v>
      </c>
      <c r="M3" s="10"/>
      <c r="N3" s="710">
        <f>(I3-L3)</f>
        <v>0</v>
      </c>
      <c r="O3" s="585" t="s">
        <v>36</v>
      </c>
      <c r="P3" s="593" t="s">
        <v>410</v>
      </c>
    </row>
    <row r="4" spans="1:16" s="3" customFormat="1" ht="48.75" customHeight="1" x14ac:dyDescent="0.25">
      <c r="A4" s="847"/>
      <c r="B4" s="842"/>
      <c r="C4" s="848"/>
      <c r="D4" s="762"/>
      <c r="E4" s="848"/>
      <c r="F4" s="76">
        <v>39000000</v>
      </c>
      <c r="G4" s="591"/>
      <c r="H4" s="834"/>
      <c r="I4" s="586"/>
      <c r="J4" s="857"/>
      <c r="K4" s="834"/>
      <c r="L4" s="586"/>
      <c r="M4" s="10"/>
      <c r="N4" s="586"/>
      <c r="O4" s="586"/>
      <c r="P4" s="593"/>
    </row>
    <row r="5" spans="1:16" s="3" customFormat="1" ht="48.75" customHeight="1" x14ac:dyDescent="0.25">
      <c r="A5" s="847"/>
      <c r="B5" s="842"/>
      <c r="C5" s="848"/>
      <c r="D5" s="762"/>
      <c r="E5" s="848"/>
      <c r="F5" s="76">
        <v>25974000</v>
      </c>
      <c r="G5" s="591"/>
      <c r="H5" s="834"/>
      <c r="I5" s="586"/>
      <c r="J5" s="857"/>
      <c r="K5" s="834"/>
      <c r="L5" s="586"/>
      <c r="M5" s="10"/>
      <c r="N5" s="586"/>
      <c r="O5" s="586"/>
      <c r="P5" s="593"/>
    </row>
    <row r="6" spans="1:16" s="3" customFormat="1" ht="48.75" customHeight="1" x14ac:dyDescent="0.25">
      <c r="A6" s="847"/>
      <c r="B6" s="842"/>
      <c r="C6" s="848"/>
      <c r="D6" s="762"/>
      <c r="E6" s="848"/>
      <c r="F6" s="76">
        <v>13026000</v>
      </c>
      <c r="G6" s="591"/>
      <c r="H6" s="834"/>
      <c r="I6" s="586"/>
      <c r="J6" s="857"/>
      <c r="K6" s="834"/>
      <c r="L6" s="586"/>
      <c r="M6" s="10"/>
      <c r="N6" s="586"/>
      <c r="O6" s="586"/>
      <c r="P6" s="593"/>
    </row>
    <row r="7" spans="1:16" s="3" customFormat="1" ht="48.75" customHeight="1" x14ac:dyDescent="0.25">
      <c r="A7" s="847"/>
      <c r="B7" s="842"/>
      <c r="C7" s="848"/>
      <c r="D7" s="762">
        <v>190</v>
      </c>
      <c r="E7" s="848" t="s">
        <v>11</v>
      </c>
      <c r="F7" s="76">
        <v>17480005</v>
      </c>
      <c r="G7" s="591">
        <f>SUM(F7:F8)</f>
        <v>20984400</v>
      </c>
      <c r="H7" s="834"/>
      <c r="I7" s="586"/>
      <c r="J7" s="857"/>
      <c r="K7" s="834"/>
      <c r="L7" s="586"/>
      <c r="M7" s="10"/>
      <c r="N7" s="586"/>
      <c r="O7" s="586"/>
      <c r="P7" s="593"/>
    </row>
    <row r="8" spans="1:16" s="3" customFormat="1" ht="48.75" customHeight="1" x14ac:dyDescent="0.25">
      <c r="A8" s="847"/>
      <c r="B8" s="843"/>
      <c r="C8" s="848"/>
      <c r="D8" s="762"/>
      <c r="E8" s="848"/>
      <c r="F8" s="76">
        <v>3504395</v>
      </c>
      <c r="G8" s="591"/>
      <c r="H8" s="835"/>
      <c r="I8" s="587"/>
      <c r="J8" s="858"/>
      <c r="K8" s="835"/>
      <c r="L8" s="587"/>
      <c r="M8" s="10"/>
      <c r="N8" s="587"/>
      <c r="O8" s="587"/>
      <c r="P8" s="593"/>
    </row>
    <row r="9" spans="1:16" s="3" customFormat="1" ht="48.75" customHeight="1" x14ac:dyDescent="0.25">
      <c r="A9" s="693" t="s">
        <v>161</v>
      </c>
      <c r="B9" s="841">
        <v>92855436</v>
      </c>
      <c r="C9" s="848" t="s">
        <v>202</v>
      </c>
      <c r="D9" s="762">
        <v>1</v>
      </c>
      <c r="E9" s="469" t="s">
        <v>10</v>
      </c>
      <c r="F9" s="76">
        <v>33142174</v>
      </c>
      <c r="G9" s="591">
        <f>SUM(F9:F11)</f>
        <v>82855436</v>
      </c>
      <c r="H9" s="755">
        <f>SUM(G9:G13)</f>
        <v>92855361</v>
      </c>
      <c r="I9" s="714">
        <f>(B9-H9)</f>
        <v>75</v>
      </c>
      <c r="J9" s="694">
        <v>92855436</v>
      </c>
      <c r="K9" s="853">
        <v>101855436</v>
      </c>
      <c r="L9" s="714">
        <f>(B9-K9)</f>
        <v>-9000000</v>
      </c>
      <c r="M9" s="10"/>
      <c r="N9" s="714">
        <f>(I9-L9)</f>
        <v>9000075</v>
      </c>
      <c r="O9" s="585" t="s">
        <v>406</v>
      </c>
      <c r="P9" s="474" t="s">
        <v>471</v>
      </c>
    </row>
    <row r="10" spans="1:16" s="3" customFormat="1" ht="48.75" customHeight="1" x14ac:dyDescent="0.25">
      <c r="A10" s="693"/>
      <c r="B10" s="842"/>
      <c r="C10" s="848"/>
      <c r="D10" s="762"/>
      <c r="E10" s="469"/>
      <c r="F10" s="76">
        <v>44741935</v>
      </c>
      <c r="G10" s="591"/>
      <c r="H10" s="756"/>
      <c r="I10" s="586"/>
      <c r="J10" s="695"/>
      <c r="K10" s="854"/>
      <c r="L10" s="586"/>
      <c r="M10" s="10"/>
      <c r="N10" s="586"/>
      <c r="O10" s="586"/>
      <c r="P10" s="474"/>
    </row>
    <row r="11" spans="1:16" s="3" customFormat="1" ht="48.75" customHeight="1" x14ac:dyDescent="0.25">
      <c r="A11" s="693"/>
      <c r="B11" s="842"/>
      <c r="C11" s="848"/>
      <c r="D11" s="762"/>
      <c r="E11" s="469"/>
      <c r="F11" s="76">
        <v>4971327</v>
      </c>
      <c r="G11" s="591"/>
      <c r="H11" s="756"/>
      <c r="I11" s="586"/>
      <c r="J11" s="695"/>
      <c r="K11" s="854"/>
      <c r="L11" s="586"/>
      <c r="M11" s="10"/>
      <c r="N11" s="586"/>
      <c r="O11" s="586"/>
      <c r="P11" s="474"/>
    </row>
    <row r="12" spans="1:16" s="3" customFormat="1" ht="48.75" customHeight="1" x14ac:dyDescent="0.25">
      <c r="A12" s="693"/>
      <c r="B12" s="842"/>
      <c r="C12" s="848"/>
      <c r="D12" s="762">
        <v>174</v>
      </c>
      <c r="E12" s="469" t="s">
        <v>11</v>
      </c>
      <c r="F12" s="76">
        <v>999925</v>
      </c>
      <c r="G12" s="591">
        <f>SUM(F12:F13)</f>
        <v>9999925</v>
      </c>
      <c r="H12" s="756"/>
      <c r="I12" s="586"/>
      <c r="J12" s="695">
        <v>9000000</v>
      </c>
      <c r="K12" s="854"/>
      <c r="L12" s="586"/>
      <c r="M12" s="10"/>
      <c r="N12" s="586"/>
      <c r="O12" s="586"/>
      <c r="P12" s="474"/>
    </row>
    <row r="13" spans="1:16" s="3" customFormat="1" ht="66" customHeight="1" x14ac:dyDescent="0.25">
      <c r="A13" s="693"/>
      <c r="B13" s="843"/>
      <c r="C13" s="848"/>
      <c r="D13" s="762"/>
      <c r="E13" s="469"/>
      <c r="F13" s="76">
        <v>9000000</v>
      </c>
      <c r="G13" s="591"/>
      <c r="H13" s="757"/>
      <c r="I13" s="587"/>
      <c r="J13" s="696"/>
      <c r="K13" s="855"/>
      <c r="L13" s="587"/>
      <c r="M13" s="10"/>
      <c r="N13" s="587"/>
      <c r="O13" s="587"/>
      <c r="P13" s="474"/>
    </row>
    <row r="14" spans="1:16" s="3" customFormat="1" ht="48.75" customHeight="1" x14ac:dyDescent="0.25">
      <c r="A14" s="847" t="s">
        <v>162</v>
      </c>
      <c r="B14" s="841">
        <v>138932409</v>
      </c>
      <c r="C14" s="848" t="s">
        <v>202</v>
      </c>
      <c r="D14" s="762">
        <v>2</v>
      </c>
      <c r="E14" s="848" t="s">
        <v>10</v>
      </c>
      <c r="F14" s="76">
        <v>37572964</v>
      </c>
      <c r="G14" s="591">
        <f>SUM(F14:F15)</f>
        <v>96932409</v>
      </c>
      <c r="H14" s="833">
        <f>SUM(G14:G16)</f>
        <v>138932409</v>
      </c>
      <c r="I14" s="714">
        <f>(B14-H14)</f>
        <v>0</v>
      </c>
      <c r="J14" s="841">
        <v>138932409</v>
      </c>
      <c r="K14" s="844">
        <v>138932409</v>
      </c>
      <c r="L14" s="714">
        <f>(B14-K14)</f>
        <v>0</v>
      </c>
      <c r="M14" s="10"/>
      <c r="N14" s="714">
        <f>(I14-L14)</f>
        <v>0</v>
      </c>
      <c r="O14" s="585" t="s">
        <v>472</v>
      </c>
      <c r="P14" s="593" t="s">
        <v>473</v>
      </c>
    </row>
    <row r="15" spans="1:16" s="3" customFormat="1" ht="48.75" customHeight="1" x14ac:dyDescent="0.25">
      <c r="A15" s="847"/>
      <c r="B15" s="842"/>
      <c r="C15" s="848"/>
      <c r="D15" s="762"/>
      <c r="E15" s="848"/>
      <c r="F15" s="76">
        <f>56359445+3000000</f>
        <v>59359445</v>
      </c>
      <c r="G15" s="591"/>
      <c r="H15" s="834"/>
      <c r="I15" s="715"/>
      <c r="J15" s="842"/>
      <c r="K15" s="845"/>
      <c r="L15" s="715"/>
      <c r="M15" s="10"/>
      <c r="N15" s="715"/>
      <c r="O15" s="586"/>
      <c r="P15" s="593"/>
    </row>
    <row r="16" spans="1:16" s="3" customFormat="1" ht="48.75" customHeight="1" x14ac:dyDescent="0.25">
      <c r="A16" s="847"/>
      <c r="B16" s="843"/>
      <c r="C16" s="848"/>
      <c r="D16" s="53">
        <v>187</v>
      </c>
      <c r="E16" s="64" t="s">
        <v>11</v>
      </c>
      <c r="F16" s="76">
        <v>42000000</v>
      </c>
      <c r="G16" s="77">
        <f>F16</f>
        <v>42000000</v>
      </c>
      <c r="H16" s="835"/>
      <c r="I16" s="716"/>
      <c r="J16" s="843"/>
      <c r="K16" s="846"/>
      <c r="L16" s="716"/>
      <c r="M16" s="10"/>
      <c r="N16" s="716"/>
      <c r="O16" s="587"/>
      <c r="P16" s="593"/>
    </row>
    <row r="17" spans="1:16" s="3" customFormat="1" ht="117.75" customHeight="1" x14ac:dyDescent="0.25">
      <c r="A17" s="195" t="s">
        <v>16</v>
      </c>
      <c r="B17" s="11">
        <v>98695700</v>
      </c>
      <c r="C17" s="11" t="s">
        <v>60</v>
      </c>
      <c r="D17" s="42">
        <v>3</v>
      </c>
      <c r="E17" s="12" t="s">
        <v>17</v>
      </c>
      <c r="F17" s="13">
        <v>39478280</v>
      </c>
      <c r="G17" s="11">
        <v>39478280</v>
      </c>
      <c r="H17" s="194">
        <v>39478280</v>
      </c>
      <c r="I17" s="5">
        <f>(B17-H17)</f>
        <v>59217420</v>
      </c>
      <c r="J17" s="175">
        <v>98695700</v>
      </c>
      <c r="K17" s="14">
        <v>98695700</v>
      </c>
      <c r="L17" s="12">
        <v>0</v>
      </c>
      <c r="M17" s="15">
        <f>(I17-L17)</f>
        <v>59217420</v>
      </c>
      <c r="N17" s="29">
        <f>(I17-L17)</f>
        <v>59217420</v>
      </c>
      <c r="O17" s="12" t="s">
        <v>35</v>
      </c>
      <c r="P17" s="12" t="s">
        <v>20</v>
      </c>
    </row>
    <row r="18" spans="1:16" s="3" customFormat="1" ht="67.5" customHeight="1" x14ac:dyDescent="0.25">
      <c r="A18" s="693" t="s">
        <v>204</v>
      </c>
      <c r="B18" s="697">
        <v>128223500</v>
      </c>
      <c r="C18" s="697" t="s">
        <v>61</v>
      </c>
      <c r="D18" s="573">
        <v>4</v>
      </c>
      <c r="E18" s="628" t="s">
        <v>10</v>
      </c>
      <c r="F18" s="45">
        <v>39478280</v>
      </c>
      <c r="G18" s="528">
        <f>(F18+F19+F20+F21)</f>
        <v>98695700</v>
      </c>
      <c r="H18" s="849">
        <f>(G18+G22)</f>
        <v>128223500</v>
      </c>
      <c r="I18" s="528">
        <f>(B18-H18)</f>
        <v>0</v>
      </c>
      <c r="J18" s="528">
        <v>128223500</v>
      </c>
      <c r="K18" s="575">
        <f>(J18+J22)</f>
        <v>138093070</v>
      </c>
      <c r="L18" s="852">
        <f>(B18-K18)</f>
        <v>-9869570</v>
      </c>
      <c r="M18" s="52"/>
      <c r="N18" s="523">
        <f>(I18-L18)</f>
        <v>9869570</v>
      </c>
      <c r="O18" s="493" t="s">
        <v>408</v>
      </c>
      <c r="P18" s="495" t="s">
        <v>407</v>
      </c>
    </row>
    <row r="19" spans="1:16" s="3" customFormat="1" ht="56.25" customHeight="1" x14ac:dyDescent="0.25">
      <c r="A19" s="693"/>
      <c r="B19" s="487"/>
      <c r="C19" s="487"/>
      <c r="D19" s="573"/>
      <c r="E19" s="629"/>
      <c r="F19" s="45">
        <v>49347850</v>
      </c>
      <c r="G19" s="584"/>
      <c r="H19" s="850"/>
      <c r="I19" s="584"/>
      <c r="J19" s="584"/>
      <c r="K19" s="576"/>
      <c r="L19" s="494"/>
      <c r="M19" s="52"/>
      <c r="N19" s="524"/>
      <c r="O19" s="494"/>
      <c r="P19" s="496"/>
    </row>
    <row r="20" spans="1:16" s="3" customFormat="1" ht="46.5" customHeight="1" x14ac:dyDescent="0.25">
      <c r="A20" s="693"/>
      <c r="B20" s="487"/>
      <c r="C20" s="487"/>
      <c r="D20" s="573"/>
      <c r="E20" s="629"/>
      <c r="F20" s="45">
        <v>9869570</v>
      </c>
      <c r="G20" s="584"/>
      <c r="H20" s="850"/>
      <c r="I20" s="584"/>
      <c r="J20" s="584"/>
      <c r="K20" s="576"/>
      <c r="L20" s="494"/>
      <c r="M20" s="52"/>
      <c r="N20" s="524"/>
      <c r="O20" s="494"/>
      <c r="P20" s="496"/>
    </row>
    <row r="21" spans="1:16" s="3" customFormat="1" ht="54" customHeight="1" x14ac:dyDescent="0.25">
      <c r="A21" s="693"/>
      <c r="B21" s="487"/>
      <c r="C21" s="487"/>
      <c r="D21" s="103"/>
      <c r="E21" s="630"/>
      <c r="F21" s="45"/>
      <c r="G21" s="529"/>
      <c r="H21" s="850"/>
      <c r="I21" s="584"/>
      <c r="J21" s="584"/>
      <c r="K21" s="576"/>
      <c r="L21" s="494"/>
      <c r="M21" s="106"/>
      <c r="N21" s="524"/>
      <c r="O21" s="494"/>
      <c r="P21" s="496"/>
    </row>
    <row r="22" spans="1:16" s="3" customFormat="1" ht="54" customHeight="1" x14ac:dyDescent="0.25">
      <c r="A22" s="693"/>
      <c r="B22" s="488"/>
      <c r="C22" s="488"/>
      <c r="D22" s="58">
        <v>191</v>
      </c>
      <c r="E22" s="78" t="s">
        <v>11</v>
      </c>
      <c r="F22" s="45">
        <v>29527800</v>
      </c>
      <c r="G22" s="60">
        <f>(F22)</f>
        <v>29527800</v>
      </c>
      <c r="H22" s="851"/>
      <c r="I22" s="529"/>
      <c r="J22" s="173">
        <v>9869570</v>
      </c>
      <c r="K22" s="577"/>
      <c r="L22" s="530"/>
      <c r="M22" s="52"/>
      <c r="N22" s="525"/>
      <c r="O22" s="530"/>
      <c r="P22" s="520"/>
    </row>
    <row r="23" spans="1:16" s="3" customFormat="1" ht="36" customHeight="1" x14ac:dyDescent="0.25">
      <c r="A23" s="702" t="s">
        <v>18</v>
      </c>
      <c r="B23" s="761">
        <v>118002395</v>
      </c>
      <c r="C23" s="697" t="s">
        <v>61</v>
      </c>
      <c r="D23" s="762">
        <v>5</v>
      </c>
      <c r="E23" s="497" t="s">
        <v>17</v>
      </c>
      <c r="F23" s="7">
        <v>36308000.399999999</v>
      </c>
      <c r="G23" s="526">
        <f>(F23+F24)</f>
        <v>52646726.399999999</v>
      </c>
      <c r="H23" s="570">
        <f>(G23+G25)</f>
        <v>52646726.399999999</v>
      </c>
      <c r="I23" s="704">
        <f>(B23-H23)</f>
        <v>65355668.600000001</v>
      </c>
      <c r="J23" s="528">
        <v>52646726.399999999</v>
      </c>
      <c r="K23" s="570">
        <v>52646726.399999999</v>
      </c>
      <c r="L23" s="761">
        <f>(B23-K23)</f>
        <v>65355668.600000001</v>
      </c>
      <c r="M23" s="15">
        <f>(I23-L23)</f>
        <v>0</v>
      </c>
      <c r="N23" s="523">
        <f>(I23-L23)</f>
        <v>0</v>
      </c>
      <c r="O23" s="497" t="s">
        <v>36</v>
      </c>
      <c r="P23" s="493" t="s">
        <v>409</v>
      </c>
    </row>
    <row r="24" spans="1:16" s="3" customFormat="1" ht="36" customHeight="1" x14ac:dyDescent="0.25">
      <c r="A24" s="698"/>
      <c r="B24" s="761"/>
      <c r="C24" s="487"/>
      <c r="D24" s="762"/>
      <c r="E24" s="497"/>
      <c r="F24" s="7">
        <v>16338726</v>
      </c>
      <c r="G24" s="526"/>
      <c r="H24" s="570"/>
      <c r="I24" s="704"/>
      <c r="J24" s="584"/>
      <c r="K24" s="570"/>
      <c r="L24" s="761"/>
      <c r="M24" s="12"/>
      <c r="N24" s="524"/>
      <c r="O24" s="497"/>
      <c r="P24" s="494"/>
    </row>
    <row r="25" spans="1:16" s="3" customFormat="1" ht="36" customHeight="1" x14ac:dyDescent="0.25">
      <c r="A25" s="699"/>
      <c r="B25" s="761"/>
      <c r="C25" s="488"/>
      <c r="D25" s="176">
        <v>193</v>
      </c>
      <c r="E25" s="12" t="s">
        <v>19</v>
      </c>
      <c r="F25" s="18">
        <v>0</v>
      </c>
      <c r="G25" s="12">
        <v>0</v>
      </c>
      <c r="H25" s="570"/>
      <c r="I25" s="704"/>
      <c r="J25" s="529"/>
      <c r="K25" s="570"/>
      <c r="L25" s="761"/>
      <c r="M25" s="12"/>
      <c r="N25" s="525"/>
      <c r="O25" s="497"/>
      <c r="P25" s="530"/>
    </row>
    <row r="26" spans="1:16" s="3" customFormat="1" ht="36" customHeight="1" x14ac:dyDescent="0.25">
      <c r="A26" s="792" t="s">
        <v>205</v>
      </c>
      <c r="B26" s="694">
        <v>218261250</v>
      </c>
      <c r="C26" s="761" t="s">
        <v>207</v>
      </c>
      <c r="D26" s="762">
        <v>8</v>
      </c>
      <c r="E26" s="469" t="s">
        <v>10</v>
      </c>
      <c r="F26" s="76">
        <v>58203000</v>
      </c>
      <c r="G26" s="591">
        <f>SUM(F26:F28)</f>
        <v>145507500</v>
      </c>
      <c r="H26" s="580">
        <f>(G26+G29)</f>
        <v>218261250</v>
      </c>
      <c r="I26" s="528">
        <f>(B26-H26)</f>
        <v>0</v>
      </c>
      <c r="J26" s="528">
        <v>218261250</v>
      </c>
      <c r="K26" s="588">
        <v>218261250</v>
      </c>
      <c r="L26" s="697">
        <f>(B26-K26)</f>
        <v>0</v>
      </c>
      <c r="M26" s="56"/>
      <c r="N26" s="523">
        <f>(I26-L26)</f>
        <v>0</v>
      </c>
      <c r="O26" s="493" t="s">
        <v>36</v>
      </c>
      <c r="P26" s="493" t="s">
        <v>410</v>
      </c>
    </row>
    <row r="27" spans="1:16" s="3" customFormat="1" ht="36" customHeight="1" x14ac:dyDescent="0.25">
      <c r="A27" s="792"/>
      <c r="B27" s="695"/>
      <c r="C27" s="761"/>
      <c r="D27" s="762"/>
      <c r="E27" s="469"/>
      <c r="F27" s="76">
        <v>43652250</v>
      </c>
      <c r="G27" s="591"/>
      <c r="H27" s="581"/>
      <c r="I27" s="584"/>
      <c r="J27" s="584"/>
      <c r="K27" s="589"/>
      <c r="L27" s="487"/>
      <c r="M27" s="56"/>
      <c r="N27" s="524"/>
      <c r="O27" s="494"/>
      <c r="P27" s="494"/>
    </row>
    <row r="28" spans="1:16" s="3" customFormat="1" ht="36" customHeight="1" x14ac:dyDescent="0.25">
      <c r="A28" s="792"/>
      <c r="B28" s="695"/>
      <c r="C28" s="761"/>
      <c r="D28" s="762"/>
      <c r="E28" s="469"/>
      <c r="F28" s="76">
        <v>43652250</v>
      </c>
      <c r="G28" s="591"/>
      <c r="H28" s="581"/>
      <c r="I28" s="584"/>
      <c r="J28" s="584"/>
      <c r="K28" s="589"/>
      <c r="L28" s="487"/>
      <c r="M28" s="56"/>
      <c r="N28" s="524"/>
      <c r="O28" s="494"/>
      <c r="P28" s="494"/>
    </row>
    <row r="29" spans="1:16" s="3" customFormat="1" ht="36" customHeight="1" x14ac:dyDescent="0.25">
      <c r="A29" s="792"/>
      <c r="B29" s="696"/>
      <c r="C29" s="761"/>
      <c r="D29" s="61">
        <v>164</v>
      </c>
      <c r="E29" s="62" t="s">
        <v>11</v>
      </c>
      <c r="F29" s="76">
        <v>72753750</v>
      </c>
      <c r="G29" s="77">
        <f>F29</f>
        <v>72753750</v>
      </c>
      <c r="H29" s="582"/>
      <c r="I29" s="529"/>
      <c r="J29" s="529"/>
      <c r="K29" s="590"/>
      <c r="L29" s="488"/>
      <c r="M29" s="56"/>
      <c r="N29" s="525"/>
      <c r="O29" s="530"/>
      <c r="P29" s="530"/>
    </row>
    <row r="30" spans="1:16" s="3" customFormat="1" ht="36" customHeight="1" x14ac:dyDescent="0.25">
      <c r="A30" s="792" t="s">
        <v>206</v>
      </c>
      <c r="B30" s="697">
        <v>206167031</v>
      </c>
      <c r="C30" s="761" t="s">
        <v>207</v>
      </c>
      <c r="D30" s="703">
        <v>9</v>
      </c>
      <c r="E30" s="471" t="s">
        <v>10</v>
      </c>
      <c r="F30" s="44">
        <v>82466812</v>
      </c>
      <c r="G30" s="560">
        <f>SUM(F30:F33)</f>
        <v>206167031</v>
      </c>
      <c r="H30" s="583">
        <f>SUM(G30:G33)</f>
        <v>206167031</v>
      </c>
      <c r="I30" s="528">
        <f>(B30-H30)</f>
        <v>0</v>
      </c>
      <c r="J30" s="528">
        <v>206167031</v>
      </c>
      <c r="K30" s="580">
        <v>206167031</v>
      </c>
      <c r="L30" s="697">
        <f>(B30-K30)</f>
        <v>0</v>
      </c>
      <c r="M30" s="56"/>
      <c r="N30" s="523">
        <f>(I30-L30)</f>
        <v>0</v>
      </c>
      <c r="O30" s="493" t="s">
        <v>36</v>
      </c>
      <c r="P30" s="594" t="s">
        <v>474</v>
      </c>
    </row>
    <row r="31" spans="1:16" s="3" customFormat="1" ht="36" customHeight="1" x14ac:dyDescent="0.25">
      <c r="A31" s="792"/>
      <c r="B31" s="487"/>
      <c r="C31" s="761"/>
      <c r="D31" s="703"/>
      <c r="E31" s="471"/>
      <c r="F31" s="44">
        <v>86590153</v>
      </c>
      <c r="G31" s="560"/>
      <c r="H31" s="583"/>
      <c r="I31" s="584"/>
      <c r="J31" s="584"/>
      <c r="K31" s="581"/>
      <c r="L31" s="487"/>
      <c r="M31" s="56"/>
      <c r="N31" s="524"/>
      <c r="O31" s="494"/>
      <c r="P31" s="595"/>
    </row>
    <row r="32" spans="1:16" s="3" customFormat="1" ht="36" customHeight="1" x14ac:dyDescent="0.25">
      <c r="A32" s="792"/>
      <c r="B32" s="487"/>
      <c r="C32" s="761"/>
      <c r="D32" s="703"/>
      <c r="E32" s="471"/>
      <c r="F32" s="44">
        <v>16452129</v>
      </c>
      <c r="G32" s="560"/>
      <c r="H32" s="583"/>
      <c r="I32" s="584"/>
      <c r="J32" s="584"/>
      <c r="K32" s="581"/>
      <c r="L32" s="487"/>
      <c r="M32" s="56"/>
      <c r="N32" s="524"/>
      <c r="O32" s="494"/>
      <c r="P32" s="595"/>
    </row>
    <row r="33" spans="1:16" s="3" customFormat="1" ht="36" customHeight="1" x14ac:dyDescent="0.25">
      <c r="A33" s="792"/>
      <c r="B33" s="488"/>
      <c r="C33" s="761"/>
      <c r="D33" s="703"/>
      <c r="E33" s="471"/>
      <c r="F33" s="44">
        <v>20657937</v>
      </c>
      <c r="G33" s="560"/>
      <c r="H33" s="583"/>
      <c r="I33" s="529"/>
      <c r="J33" s="529"/>
      <c r="K33" s="582"/>
      <c r="L33" s="488"/>
      <c r="M33" s="56"/>
      <c r="N33" s="525"/>
      <c r="O33" s="530"/>
      <c r="P33" s="595"/>
    </row>
    <row r="34" spans="1:16" s="3" customFormat="1" ht="36" customHeight="1" x14ac:dyDescent="0.25">
      <c r="A34" s="702" t="s">
        <v>9</v>
      </c>
      <c r="B34" s="523">
        <v>82638845</v>
      </c>
      <c r="C34" s="523" t="s">
        <v>62</v>
      </c>
      <c r="D34" s="703">
        <v>10</v>
      </c>
      <c r="E34" s="493" t="s">
        <v>17</v>
      </c>
      <c r="F34" s="578">
        <v>33055538</v>
      </c>
      <c r="G34" s="523">
        <f>(F34+F36)</f>
        <v>57847192</v>
      </c>
      <c r="H34" s="588">
        <f>(G34+G37)</f>
        <v>57847192</v>
      </c>
      <c r="I34" s="523">
        <f>(B34-G34)</f>
        <v>24791653</v>
      </c>
      <c r="J34" s="711">
        <v>57847192</v>
      </c>
      <c r="K34" s="588">
        <v>57847192</v>
      </c>
      <c r="L34" s="523">
        <f>(B34-K34)</f>
        <v>24791653</v>
      </c>
      <c r="M34" s="159"/>
      <c r="N34" s="523">
        <f>(I34-L34)</f>
        <v>0</v>
      </c>
      <c r="O34" s="493" t="s">
        <v>36</v>
      </c>
      <c r="P34" s="493" t="s">
        <v>20</v>
      </c>
    </row>
    <row r="35" spans="1:16" s="3" customFormat="1" ht="36" customHeight="1" x14ac:dyDescent="0.25">
      <c r="A35" s="698"/>
      <c r="B35" s="524"/>
      <c r="C35" s="524"/>
      <c r="D35" s="703"/>
      <c r="E35" s="494"/>
      <c r="F35" s="579"/>
      <c r="G35" s="524"/>
      <c r="H35" s="589"/>
      <c r="I35" s="524"/>
      <c r="J35" s="712"/>
      <c r="K35" s="589"/>
      <c r="L35" s="524"/>
      <c r="M35" s="159"/>
      <c r="N35" s="524"/>
      <c r="O35" s="494"/>
      <c r="P35" s="494"/>
    </row>
    <row r="36" spans="1:16" s="3" customFormat="1" ht="36" customHeight="1" x14ac:dyDescent="0.25">
      <c r="A36" s="698"/>
      <c r="B36" s="524"/>
      <c r="C36" s="524"/>
      <c r="D36" s="703"/>
      <c r="E36" s="494"/>
      <c r="F36" s="578">
        <v>24791654</v>
      </c>
      <c r="G36" s="524"/>
      <c r="H36" s="589"/>
      <c r="I36" s="524"/>
      <c r="J36" s="712"/>
      <c r="K36" s="589"/>
      <c r="L36" s="524"/>
      <c r="M36" s="15">
        <f>(I34-L34)</f>
        <v>0</v>
      </c>
      <c r="N36" s="524"/>
      <c r="O36" s="494"/>
      <c r="P36" s="494"/>
    </row>
    <row r="37" spans="1:16" s="3" customFormat="1" ht="48.75" customHeight="1" x14ac:dyDescent="0.25">
      <c r="A37" s="699"/>
      <c r="B37" s="525"/>
      <c r="C37" s="525"/>
      <c r="D37" s="703"/>
      <c r="E37" s="530"/>
      <c r="F37" s="579"/>
      <c r="G37" s="525"/>
      <c r="H37" s="590"/>
      <c r="I37" s="525"/>
      <c r="J37" s="713"/>
      <c r="K37" s="590"/>
      <c r="L37" s="525"/>
      <c r="M37" s="12"/>
      <c r="N37" s="525"/>
      <c r="O37" s="530"/>
      <c r="P37" s="530"/>
    </row>
    <row r="38" spans="1:16" s="3" customFormat="1" ht="36" customHeight="1" x14ac:dyDescent="0.25">
      <c r="A38" s="702" t="s">
        <v>22</v>
      </c>
      <c r="B38" s="704">
        <v>212904564</v>
      </c>
      <c r="C38" s="523" t="s">
        <v>63</v>
      </c>
      <c r="D38" s="810">
        <v>11</v>
      </c>
      <c r="E38" s="497" t="s">
        <v>155</v>
      </c>
      <c r="F38" s="6">
        <v>56812005</v>
      </c>
      <c r="G38" s="526">
        <f>(F38+F39+F40)</f>
        <v>133508213</v>
      </c>
      <c r="H38" s="588">
        <f>(G38+G41+G42+G43)</f>
        <v>212904563</v>
      </c>
      <c r="I38" s="523">
        <f>(B38-H38)</f>
        <v>1</v>
      </c>
      <c r="J38" s="169">
        <v>127826626</v>
      </c>
      <c r="K38" s="588">
        <f>(J38+J39+J40+J41)</f>
        <v>212904564</v>
      </c>
      <c r="L38" s="523">
        <f>(B38-K38)</f>
        <v>0</v>
      </c>
      <c r="M38" s="526">
        <f>(I38-L38)</f>
        <v>1</v>
      </c>
      <c r="N38" s="523">
        <f>(I38-L38)</f>
        <v>1</v>
      </c>
      <c r="O38" s="493" t="s">
        <v>36</v>
      </c>
      <c r="P38" s="825" t="s">
        <v>23</v>
      </c>
    </row>
    <row r="39" spans="1:16" s="3" customFormat="1" ht="36" customHeight="1" x14ac:dyDescent="0.25">
      <c r="A39" s="698"/>
      <c r="B39" s="704"/>
      <c r="C39" s="524"/>
      <c r="D39" s="811"/>
      <c r="E39" s="497"/>
      <c r="F39" s="6">
        <v>71014620</v>
      </c>
      <c r="G39" s="526"/>
      <c r="H39" s="589"/>
      <c r="I39" s="524"/>
      <c r="J39" s="170">
        <v>5681588</v>
      </c>
      <c r="K39" s="589"/>
      <c r="L39" s="524"/>
      <c r="M39" s="526"/>
      <c r="N39" s="524"/>
      <c r="O39" s="494"/>
      <c r="P39" s="826"/>
    </row>
    <row r="40" spans="1:16" s="3" customFormat="1" ht="36" customHeight="1" x14ac:dyDescent="0.25">
      <c r="A40" s="698"/>
      <c r="B40" s="704"/>
      <c r="C40" s="524"/>
      <c r="D40" s="811"/>
      <c r="E40" s="497"/>
      <c r="F40" s="6">
        <v>5681588</v>
      </c>
      <c r="G40" s="526"/>
      <c r="H40" s="589"/>
      <c r="I40" s="524"/>
      <c r="J40" s="170">
        <v>63787095</v>
      </c>
      <c r="K40" s="589"/>
      <c r="L40" s="524"/>
      <c r="M40" s="526"/>
      <c r="N40" s="524"/>
      <c r="O40" s="494"/>
      <c r="P40" s="826"/>
    </row>
    <row r="41" spans="1:16" s="3" customFormat="1" ht="36" customHeight="1" x14ac:dyDescent="0.25">
      <c r="A41" s="698"/>
      <c r="B41" s="704"/>
      <c r="C41" s="524"/>
      <c r="D41" s="48">
        <v>159</v>
      </c>
      <c r="E41" s="40" t="s">
        <v>155</v>
      </c>
      <c r="F41" s="6">
        <v>63787095</v>
      </c>
      <c r="G41" s="15">
        <f>(F41)</f>
        <v>63787095</v>
      </c>
      <c r="H41" s="589"/>
      <c r="I41" s="524"/>
      <c r="J41" s="170">
        <v>15609255</v>
      </c>
      <c r="K41" s="589"/>
      <c r="L41" s="524"/>
      <c r="M41" s="526"/>
      <c r="N41" s="524"/>
      <c r="O41" s="494"/>
      <c r="P41" s="826"/>
    </row>
    <row r="42" spans="1:16" s="3" customFormat="1" ht="36" customHeight="1" x14ac:dyDescent="0.25">
      <c r="A42" s="698"/>
      <c r="B42" s="704"/>
      <c r="C42" s="524"/>
      <c r="D42" s="47">
        <v>11</v>
      </c>
      <c r="E42" s="40" t="s">
        <v>17</v>
      </c>
      <c r="F42" s="6">
        <v>8521800</v>
      </c>
      <c r="G42" s="39">
        <f>(F42)</f>
        <v>8521800</v>
      </c>
      <c r="H42" s="589"/>
      <c r="I42" s="524"/>
      <c r="J42" s="170"/>
      <c r="K42" s="589"/>
      <c r="L42" s="524"/>
      <c r="M42" s="39"/>
      <c r="N42" s="524"/>
      <c r="O42" s="494"/>
      <c r="P42" s="826"/>
    </row>
    <row r="43" spans="1:16" s="3" customFormat="1" ht="36" customHeight="1" x14ac:dyDescent="0.25">
      <c r="A43" s="699"/>
      <c r="B43" s="704"/>
      <c r="C43" s="525"/>
      <c r="D43" s="48">
        <v>159</v>
      </c>
      <c r="E43" s="40" t="s">
        <v>19</v>
      </c>
      <c r="F43" s="6">
        <v>7087455</v>
      </c>
      <c r="G43" s="39">
        <f>(F43)</f>
        <v>7087455</v>
      </c>
      <c r="H43" s="590"/>
      <c r="I43" s="525"/>
      <c r="J43" s="171"/>
      <c r="K43" s="590"/>
      <c r="L43" s="525"/>
      <c r="M43" s="39"/>
      <c r="N43" s="525"/>
      <c r="O43" s="530"/>
      <c r="P43" s="827"/>
    </row>
    <row r="44" spans="1:16" s="3" customFormat="1" ht="36" customHeight="1" x14ac:dyDescent="0.25">
      <c r="A44" s="698" t="s">
        <v>24</v>
      </c>
      <c r="B44" s="528">
        <v>39139451</v>
      </c>
      <c r="C44" s="528" t="s">
        <v>64</v>
      </c>
      <c r="D44" s="48"/>
      <c r="E44" s="493" t="s">
        <v>155</v>
      </c>
      <c r="F44" s="196">
        <v>11740319.300000001</v>
      </c>
      <c r="G44" s="523">
        <f>(F45+F44)</f>
        <v>27394079.300000001</v>
      </c>
      <c r="H44" s="588">
        <f>(G44)</f>
        <v>27394079.300000001</v>
      </c>
      <c r="I44" s="700">
        <f>(B44-H44)</f>
        <v>11745371.699999999</v>
      </c>
      <c r="J44" s="523">
        <v>27394079</v>
      </c>
      <c r="K44" s="588">
        <v>27394079.300000001</v>
      </c>
      <c r="L44" s="523">
        <f>(B44-K44)</f>
        <v>11745371.699999999</v>
      </c>
      <c r="M44" s="168"/>
      <c r="N44" s="523">
        <f>(I44-L44)</f>
        <v>0</v>
      </c>
      <c r="O44" s="493" t="s">
        <v>36</v>
      </c>
      <c r="P44" s="474" t="s">
        <v>411</v>
      </c>
    </row>
    <row r="45" spans="1:16" s="3" customFormat="1" ht="93" customHeight="1" x14ac:dyDescent="0.25">
      <c r="A45" s="699"/>
      <c r="B45" s="529"/>
      <c r="C45" s="529"/>
      <c r="D45" s="49">
        <v>12</v>
      </c>
      <c r="E45" s="530"/>
      <c r="F45" s="7">
        <v>15653760</v>
      </c>
      <c r="G45" s="525"/>
      <c r="H45" s="590"/>
      <c r="I45" s="701"/>
      <c r="J45" s="525"/>
      <c r="K45" s="590"/>
      <c r="L45" s="525"/>
      <c r="M45" s="15">
        <f>(I44-L45)</f>
        <v>11745371.699999999</v>
      </c>
      <c r="N45" s="525"/>
      <c r="O45" s="530"/>
      <c r="P45" s="474"/>
    </row>
    <row r="46" spans="1:16" s="3" customFormat="1" ht="93" customHeight="1" x14ac:dyDescent="0.25">
      <c r="A46" s="792" t="s">
        <v>208</v>
      </c>
      <c r="B46" s="528">
        <v>37241974</v>
      </c>
      <c r="C46" s="528" t="s">
        <v>64</v>
      </c>
      <c r="D46" s="762">
        <v>14</v>
      </c>
      <c r="E46" s="469" t="s">
        <v>10</v>
      </c>
      <c r="F46" s="76">
        <v>14896790</v>
      </c>
      <c r="G46" s="591">
        <f>SUM(F46:F49)</f>
        <v>37241974</v>
      </c>
      <c r="H46" s="592">
        <f>SUM(G46:G49)</f>
        <v>37241974</v>
      </c>
      <c r="I46" s="596">
        <f>(B46-H46)</f>
        <v>0</v>
      </c>
      <c r="J46" s="596">
        <v>37241974</v>
      </c>
      <c r="K46" s="592">
        <f>SUM(J46:J49)</f>
        <v>37241974</v>
      </c>
      <c r="L46" s="523">
        <f>(B46-K46)</f>
        <v>0</v>
      </c>
      <c r="M46" s="57"/>
      <c r="N46" s="523">
        <f>(I46-L46)</f>
        <v>0</v>
      </c>
      <c r="O46" s="493" t="s">
        <v>36</v>
      </c>
      <c r="P46" s="474" t="s">
        <v>410</v>
      </c>
    </row>
    <row r="47" spans="1:16" s="3" customFormat="1" ht="93" customHeight="1" x14ac:dyDescent="0.25">
      <c r="A47" s="792"/>
      <c r="B47" s="584"/>
      <c r="C47" s="584"/>
      <c r="D47" s="762"/>
      <c r="E47" s="469"/>
      <c r="F47" s="76">
        <v>11172592</v>
      </c>
      <c r="G47" s="591"/>
      <c r="H47" s="592"/>
      <c r="I47" s="597"/>
      <c r="J47" s="597"/>
      <c r="K47" s="592"/>
      <c r="L47" s="524"/>
      <c r="M47" s="57"/>
      <c r="N47" s="524"/>
      <c r="O47" s="494"/>
      <c r="P47" s="474"/>
    </row>
    <row r="48" spans="1:16" s="3" customFormat="1" ht="93" customHeight="1" x14ac:dyDescent="0.25">
      <c r="A48" s="792"/>
      <c r="B48" s="584"/>
      <c r="C48" s="584"/>
      <c r="D48" s="762"/>
      <c r="E48" s="469"/>
      <c r="F48" s="76">
        <v>8938074</v>
      </c>
      <c r="G48" s="591"/>
      <c r="H48" s="592"/>
      <c r="I48" s="597"/>
      <c r="J48" s="597"/>
      <c r="K48" s="592"/>
      <c r="L48" s="524"/>
      <c r="M48" s="57"/>
      <c r="N48" s="524"/>
      <c r="O48" s="494"/>
      <c r="P48" s="474"/>
    </row>
    <row r="49" spans="1:16" s="3" customFormat="1" ht="93" customHeight="1" x14ac:dyDescent="0.25">
      <c r="A49" s="792"/>
      <c r="B49" s="529"/>
      <c r="C49" s="529"/>
      <c r="D49" s="762"/>
      <c r="E49" s="469"/>
      <c r="F49" s="76">
        <v>2234518</v>
      </c>
      <c r="G49" s="591"/>
      <c r="H49" s="592"/>
      <c r="I49" s="598"/>
      <c r="J49" s="598"/>
      <c r="K49" s="592"/>
      <c r="L49" s="525"/>
      <c r="M49" s="57"/>
      <c r="N49" s="525"/>
      <c r="O49" s="530"/>
      <c r="P49" s="474"/>
    </row>
    <row r="50" spans="1:16" s="3" customFormat="1" ht="93" customHeight="1" x14ac:dyDescent="0.25">
      <c r="A50" s="702" t="s">
        <v>26</v>
      </c>
      <c r="B50" s="528">
        <v>173347500</v>
      </c>
      <c r="C50" s="528" t="s">
        <v>65</v>
      </c>
      <c r="D50" s="762">
        <v>17</v>
      </c>
      <c r="E50" s="469" t="s">
        <v>10</v>
      </c>
      <c r="F50" s="7">
        <v>46226000</v>
      </c>
      <c r="G50" s="883">
        <f>(F50+F51+F52)</f>
        <v>115565000</v>
      </c>
      <c r="H50" s="588">
        <f>(G50+G53)</f>
        <v>173347500</v>
      </c>
      <c r="I50" s="700">
        <f>(B50-H50)</f>
        <v>0</v>
      </c>
      <c r="J50" s="179">
        <v>46226000</v>
      </c>
      <c r="K50" s="588">
        <f>(J50+J51+J52)</f>
        <v>173347500</v>
      </c>
      <c r="L50" s="523">
        <f>(B50-K50)</f>
        <v>0</v>
      </c>
      <c r="M50" s="39"/>
      <c r="N50" s="523">
        <f>(I50-L50)</f>
        <v>0</v>
      </c>
      <c r="O50" s="493" t="s">
        <v>36</v>
      </c>
      <c r="P50" s="493" t="s">
        <v>409</v>
      </c>
    </row>
    <row r="51" spans="1:16" s="3" customFormat="1" ht="93" customHeight="1" x14ac:dyDescent="0.25">
      <c r="A51" s="698"/>
      <c r="B51" s="584"/>
      <c r="C51" s="584"/>
      <c r="D51" s="762"/>
      <c r="E51" s="469"/>
      <c r="F51" s="7">
        <v>6933900</v>
      </c>
      <c r="G51" s="884"/>
      <c r="H51" s="589"/>
      <c r="I51" s="882"/>
      <c r="J51" s="180">
        <v>57782500</v>
      </c>
      <c r="K51" s="589"/>
      <c r="L51" s="524"/>
      <c r="M51" s="168"/>
      <c r="N51" s="524"/>
      <c r="O51" s="494"/>
      <c r="P51" s="494"/>
    </row>
    <row r="52" spans="1:16" s="3" customFormat="1" ht="93" customHeight="1" x14ac:dyDescent="0.25">
      <c r="A52" s="698"/>
      <c r="B52" s="584"/>
      <c r="C52" s="584"/>
      <c r="D52" s="762"/>
      <c r="E52" s="469"/>
      <c r="F52" s="7">
        <v>62405100</v>
      </c>
      <c r="G52" s="885"/>
      <c r="H52" s="589"/>
      <c r="I52" s="882"/>
      <c r="J52" s="180">
        <v>69339000</v>
      </c>
      <c r="K52" s="589"/>
      <c r="L52" s="524"/>
      <c r="M52" s="39"/>
      <c r="N52" s="524"/>
      <c r="O52" s="494"/>
      <c r="P52" s="494"/>
    </row>
    <row r="53" spans="1:16" s="3" customFormat="1" ht="36" customHeight="1" x14ac:dyDescent="0.25">
      <c r="A53" s="699"/>
      <c r="B53" s="529"/>
      <c r="C53" s="529"/>
      <c r="D53" s="49">
        <v>160</v>
      </c>
      <c r="E53" s="50" t="s">
        <v>11</v>
      </c>
      <c r="F53" s="7">
        <v>57782500</v>
      </c>
      <c r="G53" s="7">
        <v>57782500</v>
      </c>
      <c r="H53" s="590"/>
      <c r="I53" s="701"/>
      <c r="J53" s="181"/>
      <c r="K53" s="590"/>
      <c r="L53" s="525"/>
      <c r="M53" s="12"/>
      <c r="N53" s="525"/>
      <c r="O53" s="530"/>
      <c r="P53" s="530"/>
    </row>
    <row r="54" spans="1:16" s="3" customFormat="1" ht="36" customHeight="1" x14ac:dyDescent="0.25">
      <c r="A54" s="702" t="s">
        <v>25</v>
      </c>
      <c r="B54" s="526">
        <v>83971240</v>
      </c>
      <c r="C54" s="523" t="s">
        <v>65</v>
      </c>
      <c r="D54" s="762">
        <v>19</v>
      </c>
      <c r="E54" s="497" t="s">
        <v>155</v>
      </c>
      <c r="F54" s="7">
        <v>33588496</v>
      </c>
      <c r="G54" s="526">
        <f>(F54+F55)</f>
        <v>58779652</v>
      </c>
      <c r="H54" s="570">
        <f>(G54)</f>
        <v>58779652</v>
      </c>
      <c r="I54" s="526">
        <f>(B54-H54)</f>
        <v>25191588</v>
      </c>
      <c r="J54" s="168">
        <v>33588496</v>
      </c>
      <c r="K54" s="570">
        <f>(H54)</f>
        <v>58779652</v>
      </c>
      <c r="L54" s="526">
        <f>(B54-K54)</f>
        <v>25191588</v>
      </c>
      <c r="M54" s="15">
        <f>(I54-L54)</f>
        <v>0</v>
      </c>
      <c r="N54" s="523">
        <f>(I54-L54)</f>
        <v>0</v>
      </c>
      <c r="O54" s="497" t="s">
        <v>36</v>
      </c>
      <c r="P54" s="474" t="s">
        <v>27</v>
      </c>
    </row>
    <row r="55" spans="1:16" s="3" customFormat="1" ht="43.5" customHeight="1" x14ac:dyDescent="0.25">
      <c r="A55" s="699"/>
      <c r="B55" s="526"/>
      <c r="C55" s="525"/>
      <c r="D55" s="762"/>
      <c r="E55" s="497"/>
      <c r="F55" s="7">
        <v>25191156</v>
      </c>
      <c r="G55" s="526"/>
      <c r="H55" s="570"/>
      <c r="I55" s="526"/>
      <c r="J55" s="168">
        <v>25191156</v>
      </c>
      <c r="K55" s="570"/>
      <c r="L55" s="526"/>
      <c r="M55" s="12"/>
      <c r="N55" s="525"/>
      <c r="O55" s="497"/>
      <c r="P55" s="474"/>
    </row>
    <row r="56" spans="1:16" s="3" customFormat="1" ht="43.5" customHeight="1" x14ac:dyDescent="0.25">
      <c r="A56" s="792" t="s">
        <v>209</v>
      </c>
      <c r="B56" s="523">
        <v>52562500</v>
      </c>
      <c r="C56" s="523" t="s">
        <v>65</v>
      </c>
      <c r="D56" s="762">
        <v>20</v>
      </c>
      <c r="E56" s="469" t="s">
        <v>10</v>
      </c>
      <c r="F56" s="76">
        <v>21024942</v>
      </c>
      <c r="G56" s="591">
        <f>SUM(F56:F58)</f>
        <v>52562354</v>
      </c>
      <c r="H56" s="592">
        <f>SUM(G56:G58)</f>
        <v>52562354</v>
      </c>
      <c r="I56" s="523">
        <f>(B56-H56)</f>
        <v>146</v>
      </c>
      <c r="J56" s="787">
        <v>52562500</v>
      </c>
      <c r="K56" s="588">
        <v>52562500</v>
      </c>
      <c r="L56" s="523">
        <f>(B56-K56)</f>
        <v>0</v>
      </c>
      <c r="M56" s="56"/>
      <c r="N56" s="523">
        <f>(I56-L56)</f>
        <v>146</v>
      </c>
      <c r="O56" s="493" t="s">
        <v>36</v>
      </c>
      <c r="P56" s="474" t="s">
        <v>412</v>
      </c>
    </row>
    <row r="57" spans="1:16" s="3" customFormat="1" ht="43.5" customHeight="1" x14ac:dyDescent="0.25">
      <c r="A57" s="792"/>
      <c r="B57" s="524"/>
      <c r="C57" s="524"/>
      <c r="D57" s="762"/>
      <c r="E57" s="469"/>
      <c r="F57" s="76">
        <v>28383672</v>
      </c>
      <c r="G57" s="591"/>
      <c r="H57" s="592"/>
      <c r="I57" s="524"/>
      <c r="J57" s="687"/>
      <c r="K57" s="589"/>
      <c r="L57" s="524"/>
      <c r="M57" s="56"/>
      <c r="N57" s="524"/>
      <c r="O57" s="494"/>
      <c r="P57" s="474"/>
    </row>
    <row r="58" spans="1:16" s="3" customFormat="1" ht="43.5" customHeight="1" x14ac:dyDescent="0.25">
      <c r="A58" s="792"/>
      <c r="B58" s="525"/>
      <c r="C58" s="525"/>
      <c r="D58" s="762"/>
      <c r="E58" s="469"/>
      <c r="F58" s="76">
        <v>3153740</v>
      </c>
      <c r="G58" s="591"/>
      <c r="H58" s="592"/>
      <c r="I58" s="525"/>
      <c r="J58" s="788"/>
      <c r="K58" s="590"/>
      <c r="L58" s="525"/>
      <c r="M58" s="56"/>
      <c r="N58" s="525"/>
      <c r="O58" s="530"/>
      <c r="P58" s="474"/>
    </row>
    <row r="59" spans="1:16" s="3" customFormat="1" ht="36" customHeight="1" x14ac:dyDescent="0.25">
      <c r="A59" s="702" t="s">
        <v>28</v>
      </c>
      <c r="B59" s="526">
        <v>256139627</v>
      </c>
      <c r="C59" s="523" t="s">
        <v>66</v>
      </c>
      <c r="D59" s="784">
        <v>23</v>
      </c>
      <c r="E59" s="497" t="s">
        <v>155</v>
      </c>
      <c r="F59" s="6">
        <v>68306458</v>
      </c>
      <c r="G59" s="526">
        <f>(F59+F60+F61)</f>
        <v>160520298</v>
      </c>
      <c r="H59" s="570">
        <f>(G59+G62)</f>
        <v>211744388</v>
      </c>
      <c r="I59" s="526">
        <f>(B59-H59)</f>
        <v>44395239</v>
      </c>
      <c r="J59" s="168">
        <v>25612045</v>
      </c>
      <c r="K59" s="570">
        <v>211744388</v>
      </c>
      <c r="L59" s="526">
        <f>(B59-K59)</f>
        <v>44395239</v>
      </c>
      <c r="M59" s="15">
        <f>(I59-L59)</f>
        <v>0</v>
      </c>
      <c r="N59" s="523">
        <f>(I59-L59)</f>
        <v>0</v>
      </c>
      <c r="O59" s="497" t="s">
        <v>36</v>
      </c>
      <c r="P59" s="497" t="s">
        <v>29</v>
      </c>
    </row>
    <row r="60" spans="1:16" s="3" customFormat="1" ht="36" customHeight="1" x14ac:dyDescent="0.25">
      <c r="A60" s="698"/>
      <c r="B60" s="526"/>
      <c r="C60" s="524"/>
      <c r="D60" s="785"/>
      <c r="E60" s="497"/>
      <c r="F60" s="6">
        <v>71721903</v>
      </c>
      <c r="G60" s="526"/>
      <c r="H60" s="570"/>
      <c r="I60" s="526"/>
      <c r="J60" s="168">
        <v>20491937</v>
      </c>
      <c r="K60" s="570"/>
      <c r="L60" s="526"/>
      <c r="M60" s="12"/>
      <c r="N60" s="524"/>
      <c r="O60" s="497"/>
      <c r="P60" s="497"/>
    </row>
    <row r="61" spans="1:16" s="3" customFormat="1" ht="36" customHeight="1" x14ac:dyDescent="0.25">
      <c r="A61" s="698"/>
      <c r="B61" s="526"/>
      <c r="C61" s="524"/>
      <c r="D61" s="786"/>
      <c r="E61" s="497"/>
      <c r="F61" s="6">
        <v>20491937</v>
      </c>
      <c r="G61" s="526"/>
      <c r="H61" s="570"/>
      <c r="I61" s="526"/>
      <c r="J61" s="168">
        <v>71721903</v>
      </c>
      <c r="K61" s="570"/>
      <c r="L61" s="526"/>
      <c r="M61" s="12"/>
      <c r="N61" s="524"/>
      <c r="O61" s="497"/>
      <c r="P61" s="497"/>
    </row>
    <row r="62" spans="1:16" s="3" customFormat="1" ht="36" customHeight="1" x14ac:dyDescent="0.25">
      <c r="A62" s="698"/>
      <c r="B62" s="526"/>
      <c r="C62" s="524"/>
      <c r="D62" s="785">
        <v>139</v>
      </c>
      <c r="E62" s="497" t="s">
        <v>156</v>
      </c>
      <c r="F62" s="19">
        <v>25612045</v>
      </c>
      <c r="G62" s="526">
        <f>(F62+F63)</f>
        <v>51224090</v>
      </c>
      <c r="H62" s="570"/>
      <c r="I62" s="526"/>
      <c r="J62" s="168">
        <v>68306458</v>
      </c>
      <c r="K62" s="570"/>
      <c r="L62" s="526"/>
      <c r="M62" s="12"/>
      <c r="N62" s="524"/>
      <c r="O62" s="497"/>
      <c r="P62" s="497"/>
    </row>
    <row r="63" spans="1:16" s="3" customFormat="1" ht="36" customHeight="1" x14ac:dyDescent="0.25">
      <c r="A63" s="699"/>
      <c r="B63" s="526"/>
      <c r="C63" s="525"/>
      <c r="D63" s="786"/>
      <c r="E63" s="497"/>
      <c r="F63" s="19">
        <v>25612045</v>
      </c>
      <c r="G63" s="526"/>
      <c r="H63" s="570"/>
      <c r="I63" s="526"/>
      <c r="J63" s="168">
        <v>25612045</v>
      </c>
      <c r="K63" s="570"/>
      <c r="L63" s="526"/>
      <c r="M63" s="12"/>
      <c r="N63" s="525"/>
      <c r="O63" s="497"/>
      <c r="P63" s="497"/>
    </row>
    <row r="64" spans="1:16" s="3" customFormat="1" ht="36" customHeight="1" x14ac:dyDescent="0.25">
      <c r="A64" s="792" t="s">
        <v>210</v>
      </c>
      <c r="B64" s="523">
        <v>210275520</v>
      </c>
      <c r="C64" s="469" t="s">
        <v>211</v>
      </c>
      <c r="D64" s="703">
        <v>28</v>
      </c>
      <c r="E64" s="471" t="s">
        <v>10</v>
      </c>
      <c r="F64" s="44">
        <v>60056448</v>
      </c>
      <c r="G64" s="560">
        <f>SUM(F64:F66)</f>
        <v>150141120</v>
      </c>
      <c r="H64" s="564">
        <f>(G64+G67)</f>
        <v>210275220</v>
      </c>
      <c r="I64" s="523">
        <f>(B64-H64)</f>
        <v>300</v>
      </c>
      <c r="J64" s="523">
        <v>210275520</v>
      </c>
      <c r="K64" s="588">
        <v>210275520</v>
      </c>
      <c r="L64" s="523">
        <f>(B64-K64)</f>
        <v>0</v>
      </c>
      <c r="M64" s="56"/>
      <c r="N64" s="523">
        <f>(I64-L64)</f>
        <v>300</v>
      </c>
      <c r="O64" s="497" t="s">
        <v>414</v>
      </c>
      <c r="P64" s="474" t="s">
        <v>413</v>
      </c>
    </row>
    <row r="65" spans="1:16" s="3" customFormat="1" ht="36" customHeight="1" x14ac:dyDescent="0.25">
      <c r="A65" s="792"/>
      <c r="B65" s="524"/>
      <c r="C65" s="469"/>
      <c r="D65" s="703"/>
      <c r="E65" s="471"/>
      <c r="F65" s="44">
        <v>75070560</v>
      </c>
      <c r="G65" s="560"/>
      <c r="H65" s="565"/>
      <c r="I65" s="524"/>
      <c r="J65" s="524"/>
      <c r="K65" s="589"/>
      <c r="L65" s="524"/>
      <c r="M65" s="56"/>
      <c r="N65" s="524"/>
      <c r="O65" s="497"/>
      <c r="P65" s="474"/>
    </row>
    <row r="66" spans="1:16" s="3" customFormat="1" ht="36" customHeight="1" x14ac:dyDescent="0.25">
      <c r="A66" s="792"/>
      <c r="B66" s="524"/>
      <c r="C66" s="469"/>
      <c r="D66" s="703"/>
      <c r="E66" s="471"/>
      <c r="F66" s="44">
        <v>15014112</v>
      </c>
      <c r="G66" s="560"/>
      <c r="H66" s="565"/>
      <c r="I66" s="524"/>
      <c r="J66" s="524"/>
      <c r="K66" s="589"/>
      <c r="L66" s="524"/>
      <c r="M66" s="56"/>
      <c r="N66" s="524"/>
      <c r="O66" s="497"/>
      <c r="P66" s="474"/>
    </row>
    <row r="67" spans="1:16" s="3" customFormat="1" ht="36" customHeight="1" x14ac:dyDescent="0.25">
      <c r="A67" s="792"/>
      <c r="B67" s="525"/>
      <c r="C67" s="62" t="s">
        <v>212</v>
      </c>
      <c r="D67" s="54">
        <v>206</v>
      </c>
      <c r="E67" s="55" t="s">
        <v>11</v>
      </c>
      <c r="F67" s="44">
        <v>60134100</v>
      </c>
      <c r="G67" s="59">
        <f>SUM(F67:F67)</f>
        <v>60134100</v>
      </c>
      <c r="H67" s="566"/>
      <c r="I67" s="525"/>
      <c r="J67" s="525"/>
      <c r="K67" s="590"/>
      <c r="L67" s="525"/>
      <c r="M67" s="56"/>
      <c r="N67" s="525"/>
      <c r="O67" s="497"/>
      <c r="P67" s="474"/>
    </row>
    <row r="68" spans="1:16" s="3" customFormat="1" ht="36" customHeight="1" x14ac:dyDescent="0.25">
      <c r="A68" s="702" t="s">
        <v>30</v>
      </c>
      <c r="B68" s="523">
        <v>79641540</v>
      </c>
      <c r="C68" s="523" t="s">
        <v>67</v>
      </c>
      <c r="D68" s="784">
        <v>6</v>
      </c>
      <c r="E68" s="493" t="s">
        <v>155</v>
      </c>
      <c r="F68" s="182">
        <v>31856616</v>
      </c>
      <c r="G68" s="578">
        <f>SUM(F68:F69)</f>
        <v>79641540</v>
      </c>
      <c r="H68" s="564">
        <f>SUM(G68:G69)</f>
        <v>79641540</v>
      </c>
      <c r="I68" s="523">
        <f>(B68-H68)</f>
        <v>0</v>
      </c>
      <c r="J68" s="171">
        <v>31856616</v>
      </c>
      <c r="K68" s="588">
        <f>(H68)</f>
        <v>79641540</v>
      </c>
      <c r="L68" s="523">
        <f>(B68-K68)</f>
        <v>0</v>
      </c>
      <c r="M68" s="159"/>
      <c r="N68" s="523">
        <f>(I68-L68)</f>
        <v>0</v>
      </c>
      <c r="O68" s="497" t="s">
        <v>36</v>
      </c>
      <c r="P68" s="691"/>
    </row>
    <row r="69" spans="1:16" s="3" customFormat="1" ht="144" customHeight="1" x14ac:dyDescent="0.25">
      <c r="A69" s="699"/>
      <c r="B69" s="525"/>
      <c r="C69" s="525"/>
      <c r="D69" s="786"/>
      <c r="E69" s="530"/>
      <c r="F69" s="182">
        <v>47784924</v>
      </c>
      <c r="G69" s="579"/>
      <c r="H69" s="566"/>
      <c r="I69" s="525"/>
      <c r="J69" s="168">
        <v>47784924</v>
      </c>
      <c r="K69" s="590"/>
      <c r="L69" s="525"/>
      <c r="M69" s="168">
        <f>(I68-L68)</f>
        <v>0</v>
      </c>
      <c r="N69" s="525"/>
      <c r="O69" s="497"/>
      <c r="P69" s="692"/>
    </row>
    <row r="70" spans="1:16" s="3" customFormat="1" ht="144" customHeight="1" x14ac:dyDescent="0.25">
      <c r="A70" s="792" t="s">
        <v>31</v>
      </c>
      <c r="B70" s="523">
        <v>35607708</v>
      </c>
      <c r="C70" s="469" t="s">
        <v>213</v>
      </c>
      <c r="D70" s="762">
        <v>13</v>
      </c>
      <c r="E70" s="469" t="s">
        <v>10</v>
      </c>
      <c r="F70" s="76">
        <v>14243083</v>
      </c>
      <c r="G70" s="591">
        <f>SUM(F70:F72)</f>
        <v>35607708</v>
      </c>
      <c r="H70" s="592">
        <f>SUM(G70:G72)</f>
        <v>35607708</v>
      </c>
      <c r="I70" s="523">
        <f>(B70-H70)</f>
        <v>0</v>
      </c>
      <c r="J70" s="169">
        <v>10682312</v>
      </c>
      <c r="K70" s="588">
        <f>SUM(J70:J72)</f>
        <v>35607708</v>
      </c>
      <c r="L70" s="523">
        <f>(B70-K70)</f>
        <v>0</v>
      </c>
      <c r="M70" s="57"/>
      <c r="N70" s="523">
        <f>(I70-L70)</f>
        <v>0</v>
      </c>
      <c r="O70" s="497" t="s">
        <v>36</v>
      </c>
      <c r="P70" s="495" t="s">
        <v>415</v>
      </c>
    </row>
    <row r="71" spans="1:16" s="3" customFormat="1" ht="144" customHeight="1" x14ac:dyDescent="0.25">
      <c r="A71" s="792"/>
      <c r="B71" s="524"/>
      <c r="C71" s="469"/>
      <c r="D71" s="762"/>
      <c r="E71" s="469"/>
      <c r="F71" s="76">
        <v>10682312</v>
      </c>
      <c r="G71" s="591"/>
      <c r="H71" s="592"/>
      <c r="I71" s="524"/>
      <c r="J71" s="171">
        <v>14243083</v>
      </c>
      <c r="K71" s="589"/>
      <c r="L71" s="524"/>
      <c r="M71" s="168"/>
      <c r="N71" s="524"/>
      <c r="O71" s="497"/>
      <c r="P71" s="496"/>
    </row>
    <row r="72" spans="1:16" s="3" customFormat="1" ht="36" customHeight="1" x14ac:dyDescent="0.25">
      <c r="A72" s="792"/>
      <c r="B72" s="525"/>
      <c r="C72" s="469"/>
      <c r="D72" s="762"/>
      <c r="E72" s="469"/>
      <c r="F72" s="76">
        <v>10682313</v>
      </c>
      <c r="G72" s="591"/>
      <c r="H72" s="592"/>
      <c r="I72" s="525"/>
      <c r="J72" s="198">
        <v>10682313</v>
      </c>
      <c r="K72" s="590"/>
      <c r="L72" s="525"/>
      <c r="M72" s="12"/>
      <c r="N72" s="525"/>
      <c r="O72" s="497"/>
      <c r="P72" s="520"/>
    </row>
    <row r="73" spans="1:16" s="3" customFormat="1" ht="133.5" customHeight="1" x14ac:dyDescent="0.25">
      <c r="A73" s="197" t="s">
        <v>41</v>
      </c>
      <c r="B73" s="15">
        <v>31247370</v>
      </c>
      <c r="C73" s="15" t="s">
        <v>64</v>
      </c>
      <c r="D73" s="49">
        <v>16</v>
      </c>
      <c r="E73" s="40" t="s">
        <v>155</v>
      </c>
      <c r="F73" s="7">
        <v>12498948</v>
      </c>
      <c r="G73" s="15">
        <f>(F73)</f>
        <v>12498948</v>
      </c>
      <c r="H73" s="16">
        <f>(G73)</f>
        <v>12498948</v>
      </c>
      <c r="I73" s="15">
        <f>(B73-H73)</f>
        <v>18748422</v>
      </c>
      <c r="J73" s="168">
        <v>12498948</v>
      </c>
      <c r="K73" s="16">
        <v>12498948</v>
      </c>
      <c r="L73" s="15">
        <f>(B73-K73)</f>
        <v>18748422</v>
      </c>
      <c r="M73" s="15">
        <f>(H73-K73)</f>
        <v>0</v>
      </c>
      <c r="N73" s="29">
        <f>(I73-L73)</f>
        <v>0</v>
      </c>
      <c r="O73" s="17" t="s">
        <v>416</v>
      </c>
      <c r="P73" s="8" t="s">
        <v>37</v>
      </c>
    </row>
    <row r="74" spans="1:16" s="3" customFormat="1" ht="75.75" customHeight="1" x14ac:dyDescent="0.25">
      <c r="A74" s="792" t="s">
        <v>214</v>
      </c>
      <c r="B74" s="523">
        <v>97150000</v>
      </c>
      <c r="C74" s="469" t="s">
        <v>218</v>
      </c>
      <c r="D74" s="762">
        <v>21</v>
      </c>
      <c r="E74" s="469" t="s">
        <v>10</v>
      </c>
      <c r="F74" s="76">
        <v>30508000</v>
      </c>
      <c r="G74" s="591">
        <f>SUM(F74:F76)</f>
        <v>76270000</v>
      </c>
      <c r="H74" s="588">
        <f>(G74+G77)</f>
        <v>97150000</v>
      </c>
      <c r="I74" s="523">
        <f>(B74-H74)</f>
        <v>0</v>
      </c>
      <c r="J74" s="523">
        <v>97150000</v>
      </c>
      <c r="K74" s="588">
        <v>97150000</v>
      </c>
      <c r="L74" s="523">
        <f>(B74-K74)</f>
        <v>0</v>
      </c>
      <c r="M74" s="57"/>
      <c r="N74" s="523">
        <f>(I74-L74)</f>
        <v>0</v>
      </c>
      <c r="O74" s="493" t="s">
        <v>36</v>
      </c>
      <c r="P74" s="474" t="s">
        <v>410</v>
      </c>
    </row>
    <row r="75" spans="1:16" s="3" customFormat="1" ht="64.5" customHeight="1" x14ac:dyDescent="0.25">
      <c r="A75" s="792"/>
      <c r="B75" s="524"/>
      <c r="C75" s="469"/>
      <c r="D75" s="762"/>
      <c r="E75" s="469"/>
      <c r="F75" s="76">
        <v>41185800</v>
      </c>
      <c r="G75" s="591"/>
      <c r="H75" s="589"/>
      <c r="I75" s="524"/>
      <c r="J75" s="524"/>
      <c r="K75" s="589"/>
      <c r="L75" s="524"/>
      <c r="M75" s="57"/>
      <c r="N75" s="524"/>
      <c r="O75" s="494"/>
      <c r="P75" s="474"/>
    </row>
    <row r="76" spans="1:16" s="3" customFormat="1" ht="41.25" customHeight="1" x14ac:dyDescent="0.25">
      <c r="A76" s="792"/>
      <c r="B76" s="524"/>
      <c r="C76" s="469"/>
      <c r="D76" s="762"/>
      <c r="E76" s="469"/>
      <c r="F76" s="76">
        <v>4576200</v>
      </c>
      <c r="G76" s="591"/>
      <c r="H76" s="589"/>
      <c r="I76" s="524"/>
      <c r="J76" s="524"/>
      <c r="K76" s="589"/>
      <c r="L76" s="524"/>
      <c r="M76" s="57"/>
      <c r="N76" s="524"/>
      <c r="O76" s="494"/>
      <c r="P76" s="474"/>
    </row>
    <row r="77" spans="1:16" s="3" customFormat="1" ht="75" customHeight="1" x14ac:dyDescent="0.25">
      <c r="A77" s="792"/>
      <c r="B77" s="524"/>
      <c r="C77" s="469"/>
      <c r="D77" s="762">
        <v>224</v>
      </c>
      <c r="E77" s="469" t="s">
        <v>11</v>
      </c>
      <c r="F77" s="76">
        <v>18792000</v>
      </c>
      <c r="G77" s="591">
        <f>SUM(F77:F78)</f>
        <v>20880000</v>
      </c>
      <c r="H77" s="589"/>
      <c r="I77" s="524"/>
      <c r="J77" s="524"/>
      <c r="K77" s="589"/>
      <c r="L77" s="524"/>
      <c r="M77" s="57"/>
      <c r="N77" s="524"/>
      <c r="O77" s="494"/>
      <c r="P77" s="474"/>
    </row>
    <row r="78" spans="1:16" s="3" customFormat="1" ht="49.5" customHeight="1" x14ac:dyDescent="0.25">
      <c r="A78" s="792"/>
      <c r="B78" s="525"/>
      <c r="C78" s="469"/>
      <c r="D78" s="762"/>
      <c r="E78" s="469"/>
      <c r="F78" s="76">
        <v>2088000</v>
      </c>
      <c r="G78" s="591"/>
      <c r="H78" s="590"/>
      <c r="I78" s="525"/>
      <c r="J78" s="525"/>
      <c r="K78" s="590"/>
      <c r="L78" s="525"/>
      <c r="M78" s="57"/>
      <c r="N78" s="525"/>
      <c r="O78" s="530"/>
      <c r="P78" s="474"/>
    </row>
    <row r="79" spans="1:16" s="3" customFormat="1" ht="63.75" customHeight="1" x14ac:dyDescent="0.25">
      <c r="A79" s="792" t="s">
        <v>32</v>
      </c>
      <c r="B79" s="523">
        <v>50000000</v>
      </c>
      <c r="C79" s="469" t="s">
        <v>219</v>
      </c>
      <c r="D79" s="762">
        <v>25</v>
      </c>
      <c r="E79" s="469" t="s">
        <v>10</v>
      </c>
      <c r="F79" s="76">
        <v>20000000</v>
      </c>
      <c r="G79" s="591">
        <f>SUM(F79:F80)</f>
        <v>47000000</v>
      </c>
      <c r="H79" s="592">
        <f>SUM(G79:G80)</f>
        <v>47000000</v>
      </c>
      <c r="I79" s="523">
        <f>(B79-H79)</f>
        <v>3000000</v>
      </c>
      <c r="J79" s="169">
        <v>27000000</v>
      </c>
      <c r="K79" s="588">
        <f>SUM(J79:J80)</f>
        <v>47000000</v>
      </c>
      <c r="L79" s="523">
        <f>(B79-K79)</f>
        <v>3000000</v>
      </c>
      <c r="M79" s="57"/>
      <c r="N79" s="523">
        <f>(I79-L79)</f>
        <v>0</v>
      </c>
      <c r="O79" s="497" t="s">
        <v>36</v>
      </c>
      <c r="P79" s="474" t="s">
        <v>417</v>
      </c>
    </row>
    <row r="80" spans="1:16" s="3" customFormat="1" ht="72" customHeight="1" x14ac:dyDescent="0.25">
      <c r="A80" s="792"/>
      <c r="B80" s="525"/>
      <c r="C80" s="469"/>
      <c r="D80" s="762"/>
      <c r="E80" s="469"/>
      <c r="F80" s="76">
        <v>27000000</v>
      </c>
      <c r="G80" s="591"/>
      <c r="H80" s="592"/>
      <c r="I80" s="525"/>
      <c r="J80" s="171">
        <v>20000000</v>
      </c>
      <c r="K80" s="590"/>
      <c r="L80" s="525"/>
      <c r="M80" s="57"/>
      <c r="N80" s="525"/>
      <c r="O80" s="497"/>
      <c r="P80" s="474"/>
    </row>
    <row r="81" spans="1:16" s="3" customFormat="1" ht="44.25" customHeight="1" x14ac:dyDescent="0.25">
      <c r="A81" s="693" t="s">
        <v>215</v>
      </c>
      <c r="B81" s="876">
        <v>20244628</v>
      </c>
      <c r="C81" s="469" t="s">
        <v>202</v>
      </c>
      <c r="D81" s="703">
        <v>31</v>
      </c>
      <c r="E81" s="471" t="s">
        <v>11</v>
      </c>
      <c r="F81" s="472">
        <v>2651373</v>
      </c>
      <c r="G81" s="560">
        <f>SUM(F81:F84)</f>
        <v>6628434</v>
      </c>
      <c r="H81" s="751">
        <f>(G81+G85+G89)</f>
        <v>20000000</v>
      </c>
      <c r="I81" s="523"/>
      <c r="J81" s="169">
        <v>1484125.73</v>
      </c>
      <c r="K81" s="751">
        <f>SUM(J81:J92)</f>
        <v>19476166</v>
      </c>
      <c r="L81" s="523">
        <f>(B81-K81)</f>
        <v>768462</v>
      </c>
      <c r="M81" s="57"/>
      <c r="N81" s="523"/>
      <c r="O81" s="493" t="s">
        <v>476</v>
      </c>
      <c r="P81" s="527" t="s">
        <v>475</v>
      </c>
    </row>
    <row r="82" spans="1:16" s="3" customFormat="1" ht="34.5" customHeight="1" x14ac:dyDescent="0.25">
      <c r="A82" s="693"/>
      <c r="B82" s="877"/>
      <c r="C82" s="469"/>
      <c r="D82" s="703"/>
      <c r="E82" s="471"/>
      <c r="F82" s="472"/>
      <c r="G82" s="560"/>
      <c r="H82" s="752"/>
      <c r="I82" s="524"/>
      <c r="J82" s="375">
        <v>3005837</v>
      </c>
      <c r="K82" s="752"/>
      <c r="L82" s="524"/>
      <c r="M82" s="57"/>
      <c r="N82" s="524"/>
      <c r="O82" s="494"/>
      <c r="P82" s="474"/>
    </row>
    <row r="83" spans="1:16" s="3" customFormat="1" ht="52.5" customHeight="1" x14ac:dyDescent="0.25">
      <c r="A83" s="693"/>
      <c r="B83" s="877"/>
      <c r="C83" s="469"/>
      <c r="D83" s="703"/>
      <c r="E83" s="471"/>
      <c r="F83" s="44">
        <v>1306464.8</v>
      </c>
      <c r="G83" s="560"/>
      <c r="H83" s="752"/>
      <c r="I83" s="524"/>
      <c r="J83" s="375">
        <v>3027629.27</v>
      </c>
      <c r="K83" s="752"/>
      <c r="L83" s="524"/>
      <c r="M83" s="57"/>
      <c r="N83" s="524"/>
      <c r="O83" s="494"/>
      <c r="P83" s="474"/>
    </row>
    <row r="84" spans="1:16" s="3" customFormat="1" ht="56.25" customHeight="1" x14ac:dyDescent="0.25">
      <c r="A84" s="693"/>
      <c r="B84" s="877"/>
      <c r="C84" s="469"/>
      <c r="D84" s="703"/>
      <c r="E84" s="55" t="s">
        <v>10</v>
      </c>
      <c r="F84" s="44">
        <v>2670596.2000000002</v>
      </c>
      <c r="G84" s="560"/>
      <c r="H84" s="752"/>
      <c r="I84" s="524"/>
      <c r="J84" s="375">
        <v>1159680.47</v>
      </c>
      <c r="K84" s="752"/>
      <c r="L84" s="524"/>
      <c r="M84" s="57"/>
      <c r="N84" s="524"/>
      <c r="O84" s="494"/>
      <c r="P84" s="474"/>
    </row>
    <row r="85" spans="1:16" s="3" customFormat="1" ht="33" customHeight="1" x14ac:dyDescent="0.25">
      <c r="A85" s="693"/>
      <c r="B85" s="877"/>
      <c r="C85" s="469"/>
      <c r="D85" s="703">
        <v>32</v>
      </c>
      <c r="E85" s="880" t="s">
        <v>11</v>
      </c>
      <c r="F85" s="868">
        <v>3005837</v>
      </c>
      <c r="G85" s="560">
        <f>SUM(F85:F88)</f>
        <v>7514592</v>
      </c>
      <c r="H85" s="752"/>
      <c r="I85" s="524"/>
      <c r="J85" s="375">
        <v>2342790</v>
      </c>
      <c r="K85" s="752"/>
      <c r="L85" s="524"/>
      <c r="M85" s="57"/>
      <c r="N85" s="524"/>
      <c r="O85" s="494"/>
      <c r="P85" s="474"/>
    </row>
    <row r="86" spans="1:16" s="3" customFormat="1" ht="40.5" customHeight="1" x14ac:dyDescent="0.25">
      <c r="A86" s="693"/>
      <c r="B86" s="877"/>
      <c r="C86" s="469"/>
      <c r="D86" s="703"/>
      <c r="E86" s="880"/>
      <c r="F86" s="868"/>
      <c r="G86" s="560"/>
      <c r="H86" s="752"/>
      <c r="I86" s="524"/>
      <c r="J86" s="375">
        <v>2354503.5299999998</v>
      </c>
      <c r="K86" s="752"/>
      <c r="L86" s="524"/>
      <c r="M86" s="57"/>
      <c r="N86" s="524"/>
      <c r="O86" s="494"/>
      <c r="P86" s="474"/>
    </row>
    <row r="87" spans="1:16" s="3" customFormat="1" ht="45.75" customHeight="1" x14ac:dyDescent="0.25">
      <c r="A87" s="693"/>
      <c r="B87" s="877"/>
      <c r="C87" s="469"/>
      <c r="D87" s="703"/>
      <c r="E87" s="880"/>
      <c r="F87" s="44">
        <v>1481125.73</v>
      </c>
      <c r="G87" s="560"/>
      <c r="H87" s="752"/>
      <c r="I87" s="524"/>
      <c r="J87" s="170"/>
      <c r="K87" s="752"/>
      <c r="L87" s="524"/>
      <c r="M87" s="57"/>
      <c r="N87" s="524"/>
      <c r="O87" s="494"/>
      <c r="P87" s="474"/>
    </row>
    <row r="88" spans="1:16" s="3" customFormat="1" ht="52.5" customHeight="1" x14ac:dyDescent="0.25">
      <c r="A88" s="693"/>
      <c r="B88" s="877"/>
      <c r="C88" s="469"/>
      <c r="D88" s="703"/>
      <c r="E88" s="79" t="s">
        <v>10</v>
      </c>
      <c r="F88" s="137">
        <v>3027629.27</v>
      </c>
      <c r="G88" s="560"/>
      <c r="H88" s="752"/>
      <c r="I88" s="524"/>
      <c r="J88" s="170"/>
      <c r="K88" s="752"/>
      <c r="L88" s="524"/>
      <c r="M88" s="57"/>
      <c r="N88" s="524"/>
      <c r="O88" s="494"/>
      <c r="P88" s="474"/>
    </row>
    <row r="89" spans="1:16" s="3" customFormat="1" ht="39" customHeight="1" x14ac:dyDescent="0.25">
      <c r="A89" s="693"/>
      <c r="B89" s="877"/>
      <c r="C89" s="469" t="s">
        <v>218</v>
      </c>
      <c r="D89" s="703">
        <v>48</v>
      </c>
      <c r="E89" s="471" t="s">
        <v>11</v>
      </c>
      <c r="F89" s="868">
        <v>2342790</v>
      </c>
      <c r="G89" s="560">
        <f>SUM(F89:F92)</f>
        <v>5856974</v>
      </c>
      <c r="H89" s="752"/>
      <c r="I89" s="524"/>
      <c r="J89" s="524">
        <v>6101600</v>
      </c>
      <c r="K89" s="752"/>
      <c r="L89" s="524"/>
      <c r="M89" s="57"/>
      <c r="N89" s="524"/>
      <c r="O89" s="494"/>
      <c r="P89" s="474"/>
    </row>
    <row r="90" spans="1:16" s="3" customFormat="1" ht="26.25" customHeight="1" x14ac:dyDescent="0.25">
      <c r="A90" s="693"/>
      <c r="B90" s="877"/>
      <c r="C90" s="469"/>
      <c r="D90" s="703"/>
      <c r="E90" s="471"/>
      <c r="F90" s="868"/>
      <c r="G90" s="560"/>
      <c r="H90" s="752"/>
      <c r="I90" s="524"/>
      <c r="J90" s="524"/>
      <c r="K90" s="752"/>
      <c r="L90" s="524"/>
      <c r="M90" s="57"/>
      <c r="N90" s="524"/>
      <c r="O90" s="494"/>
      <c r="P90" s="474"/>
    </row>
    <row r="91" spans="1:16" s="3" customFormat="1" ht="45" customHeight="1" x14ac:dyDescent="0.25">
      <c r="A91" s="693"/>
      <c r="B91" s="877"/>
      <c r="C91" s="469"/>
      <c r="D91" s="703"/>
      <c r="E91" s="471"/>
      <c r="F91" s="137">
        <v>1159680.47</v>
      </c>
      <c r="G91" s="560"/>
      <c r="H91" s="752"/>
      <c r="I91" s="524"/>
      <c r="J91" s="524"/>
      <c r="K91" s="752"/>
      <c r="L91" s="524"/>
      <c r="M91" s="57"/>
      <c r="N91" s="524"/>
      <c r="O91" s="494"/>
      <c r="P91" s="474"/>
    </row>
    <row r="92" spans="1:16" s="3" customFormat="1" ht="58.5" customHeight="1" x14ac:dyDescent="0.25">
      <c r="A92" s="693"/>
      <c r="B92" s="878"/>
      <c r="C92" s="469"/>
      <c r="D92" s="703"/>
      <c r="E92" s="55" t="s">
        <v>10</v>
      </c>
      <c r="F92" s="137">
        <v>2354503.5299999998</v>
      </c>
      <c r="G92" s="560"/>
      <c r="H92" s="753"/>
      <c r="I92" s="525"/>
      <c r="J92" s="525"/>
      <c r="K92" s="753"/>
      <c r="L92" s="525"/>
      <c r="M92" s="57"/>
      <c r="N92" s="525"/>
      <c r="O92" s="530"/>
      <c r="P92" s="474"/>
    </row>
    <row r="93" spans="1:16" s="3" customFormat="1" ht="45" customHeight="1" x14ac:dyDescent="0.25">
      <c r="A93" s="792" t="s">
        <v>216</v>
      </c>
      <c r="B93" s="523">
        <v>23832223</v>
      </c>
      <c r="C93" s="469" t="s">
        <v>220</v>
      </c>
      <c r="D93" s="762">
        <v>37</v>
      </c>
      <c r="E93" s="469" t="s">
        <v>11</v>
      </c>
      <c r="F93" s="76">
        <v>4656240</v>
      </c>
      <c r="G93" s="591">
        <f>SUM(F93:F97)</f>
        <v>11640459.26</v>
      </c>
      <c r="H93" s="588">
        <f>(G93+G98+G103)</f>
        <v>23832082.260000002</v>
      </c>
      <c r="I93" s="523">
        <f>(B93-H93)</f>
        <v>140.73999999836087</v>
      </c>
      <c r="J93" s="523">
        <v>9422686.8000000007</v>
      </c>
      <c r="K93" s="588">
        <f>SUM(J93:J102)</f>
        <v>23832223</v>
      </c>
      <c r="L93" s="523">
        <f>(B93-K93)</f>
        <v>0</v>
      </c>
      <c r="M93" s="57"/>
      <c r="N93" s="523">
        <f>(I93-L93)</f>
        <v>140.73999999836087</v>
      </c>
      <c r="O93" s="493" t="s">
        <v>36</v>
      </c>
      <c r="P93" s="474" t="s">
        <v>418</v>
      </c>
    </row>
    <row r="94" spans="1:16" s="3" customFormat="1" ht="48.75" customHeight="1" x14ac:dyDescent="0.25">
      <c r="A94" s="792"/>
      <c r="B94" s="524"/>
      <c r="C94" s="469"/>
      <c r="D94" s="762"/>
      <c r="E94" s="469"/>
      <c r="F94" s="76">
        <v>1555653.8</v>
      </c>
      <c r="G94" s="591"/>
      <c r="H94" s="589"/>
      <c r="I94" s="524"/>
      <c r="J94" s="524"/>
      <c r="K94" s="589"/>
      <c r="L94" s="524"/>
      <c r="M94" s="57"/>
      <c r="N94" s="524"/>
      <c r="O94" s="494"/>
      <c r="P94" s="474"/>
    </row>
    <row r="95" spans="1:16" s="3" customFormat="1" ht="52.5" customHeight="1" x14ac:dyDescent="0.25">
      <c r="A95" s="792"/>
      <c r="B95" s="524"/>
      <c r="C95" s="469"/>
      <c r="D95" s="762"/>
      <c r="E95" s="469"/>
      <c r="F95" s="76">
        <v>738605</v>
      </c>
      <c r="G95" s="591"/>
      <c r="H95" s="589"/>
      <c r="I95" s="524"/>
      <c r="J95" s="524"/>
      <c r="K95" s="589"/>
      <c r="L95" s="524"/>
      <c r="M95" s="57"/>
      <c r="N95" s="524"/>
      <c r="O95" s="494"/>
      <c r="P95" s="474"/>
    </row>
    <row r="96" spans="1:16" s="3" customFormat="1" ht="45" customHeight="1" x14ac:dyDescent="0.25">
      <c r="A96" s="792"/>
      <c r="B96" s="524"/>
      <c r="C96" s="469"/>
      <c r="D96" s="762"/>
      <c r="E96" s="469" t="s">
        <v>10</v>
      </c>
      <c r="F96" s="76">
        <v>3180093.46</v>
      </c>
      <c r="G96" s="591"/>
      <c r="H96" s="589"/>
      <c r="I96" s="524"/>
      <c r="J96" s="524">
        <v>7204823.2000000002</v>
      </c>
      <c r="K96" s="589"/>
      <c r="L96" s="524"/>
      <c r="M96" s="57"/>
      <c r="N96" s="524"/>
      <c r="O96" s="494"/>
      <c r="P96" s="474"/>
    </row>
    <row r="97" spans="1:16" s="3" customFormat="1" ht="45" customHeight="1" x14ac:dyDescent="0.25">
      <c r="A97" s="792"/>
      <c r="B97" s="524"/>
      <c r="C97" s="469"/>
      <c r="D97" s="762"/>
      <c r="E97" s="469"/>
      <c r="F97" s="76">
        <v>1509867</v>
      </c>
      <c r="G97" s="591"/>
      <c r="H97" s="589"/>
      <c r="I97" s="524"/>
      <c r="J97" s="524"/>
      <c r="K97" s="589"/>
      <c r="L97" s="524"/>
      <c r="M97" s="57"/>
      <c r="N97" s="524"/>
      <c r="O97" s="494"/>
      <c r="P97" s="474"/>
    </row>
    <row r="98" spans="1:16" s="3" customFormat="1" ht="51" customHeight="1" x14ac:dyDescent="0.25">
      <c r="A98" s="792"/>
      <c r="B98" s="524"/>
      <c r="C98" s="469" t="s">
        <v>221</v>
      </c>
      <c r="D98" s="762">
        <v>36</v>
      </c>
      <c r="E98" s="469" t="s">
        <v>11</v>
      </c>
      <c r="F98" s="76">
        <v>2548474</v>
      </c>
      <c r="G98" s="591">
        <f>SUM(F98:F102)</f>
        <v>6371323.0000000009</v>
      </c>
      <c r="H98" s="589"/>
      <c r="I98" s="524"/>
      <c r="J98" s="524"/>
      <c r="K98" s="589"/>
      <c r="L98" s="524"/>
      <c r="M98" s="57"/>
      <c r="N98" s="524"/>
      <c r="O98" s="494"/>
      <c r="P98" s="474"/>
    </row>
    <row r="99" spans="1:16" s="3" customFormat="1" ht="45.75" customHeight="1" x14ac:dyDescent="0.25">
      <c r="A99" s="792"/>
      <c r="B99" s="524"/>
      <c r="C99" s="469"/>
      <c r="D99" s="762"/>
      <c r="E99" s="469"/>
      <c r="F99" s="76">
        <v>851526.03</v>
      </c>
      <c r="G99" s="591"/>
      <c r="H99" s="589"/>
      <c r="I99" s="524"/>
      <c r="J99" s="524">
        <v>2548473</v>
      </c>
      <c r="K99" s="589"/>
      <c r="L99" s="524"/>
      <c r="M99" s="57"/>
      <c r="N99" s="524"/>
      <c r="O99" s="494"/>
      <c r="P99" s="474"/>
    </row>
    <row r="100" spans="1:16" s="3" customFormat="1" ht="45.75" customHeight="1" x14ac:dyDescent="0.25">
      <c r="A100" s="792"/>
      <c r="B100" s="524"/>
      <c r="C100" s="469"/>
      <c r="D100" s="762"/>
      <c r="E100" s="469"/>
      <c r="F100" s="76">
        <v>404280.1</v>
      </c>
      <c r="G100" s="591"/>
      <c r="H100" s="589"/>
      <c r="I100" s="524"/>
      <c r="J100" s="524"/>
      <c r="K100" s="589"/>
      <c r="L100" s="524"/>
      <c r="M100" s="57"/>
      <c r="N100" s="524"/>
      <c r="O100" s="494"/>
      <c r="P100" s="474"/>
    </row>
    <row r="101" spans="1:16" s="3" customFormat="1" ht="43.5" customHeight="1" x14ac:dyDescent="0.25">
      <c r="A101" s="792"/>
      <c r="B101" s="524"/>
      <c r="C101" s="469"/>
      <c r="D101" s="762"/>
      <c r="E101" s="469" t="s">
        <v>10</v>
      </c>
      <c r="F101" s="76">
        <v>1740637.97</v>
      </c>
      <c r="G101" s="591"/>
      <c r="H101" s="589"/>
      <c r="I101" s="524"/>
      <c r="J101" s="524"/>
      <c r="K101" s="589"/>
      <c r="L101" s="524"/>
      <c r="M101" s="57"/>
      <c r="N101" s="524"/>
      <c r="O101" s="494"/>
      <c r="P101" s="474"/>
    </row>
    <row r="102" spans="1:16" s="3" customFormat="1" ht="45" customHeight="1" x14ac:dyDescent="0.25">
      <c r="A102" s="792"/>
      <c r="B102" s="524"/>
      <c r="C102" s="469"/>
      <c r="D102" s="762"/>
      <c r="E102" s="469"/>
      <c r="F102" s="76">
        <v>826404.9</v>
      </c>
      <c r="G102" s="591"/>
      <c r="H102" s="589"/>
      <c r="I102" s="524"/>
      <c r="J102" s="524">
        <v>4656240</v>
      </c>
      <c r="K102" s="589"/>
      <c r="L102" s="524"/>
      <c r="M102" s="57"/>
      <c r="N102" s="524"/>
      <c r="O102" s="494"/>
      <c r="P102" s="474"/>
    </row>
    <row r="103" spans="1:16" s="3" customFormat="1" ht="39.75" customHeight="1" x14ac:dyDescent="0.25">
      <c r="A103" s="792"/>
      <c r="B103" s="524"/>
      <c r="C103" s="469"/>
      <c r="D103" s="762">
        <v>165</v>
      </c>
      <c r="E103" s="469" t="s">
        <v>11</v>
      </c>
      <c r="F103" s="76">
        <v>4779440</v>
      </c>
      <c r="G103" s="591">
        <f>SUM(F103:F104)</f>
        <v>5820300</v>
      </c>
      <c r="H103" s="589"/>
      <c r="I103" s="524"/>
      <c r="J103" s="524"/>
      <c r="K103" s="589"/>
      <c r="L103" s="524"/>
      <c r="M103" s="57"/>
      <c r="N103" s="524"/>
      <c r="O103" s="494"/>
      <c r="P103" s="474"/>
    </row>
    <row r="104" spans="1:16" s="3" customFormat="1" ht="33.75" customHeight="1" x14ac:dyDescent="0.25">
      <c r="A104" s="792"/>
      <c r="B104" s="525"/>
      <c r="C104" s="469"/>
      <c r="D104" s="762"/>
      <c r="E104" s="469"/>
      <c r="F104" s="76">
        <v>1040860</v>
      </c>
      <c r="G104" s="591"/>
      <c r="H104" s="590"/>
      <c r="I104" s="525"/>
      <c r="J104" s="525"/>
      <c r="K104" s="590"/>
      <c r="L104" s="525"/>
      <c r="M104" s="57"/>
      <c r="N104" s="525"/>
      <c r="O104" s="530"/>
      <c r="P104" s="474"/>
    </row>
    <row r="105" spans="1:16" s="3" customFormat="1" ht="30.75" customHeight="1" x14ac:dyDescent="0.25">
      <c r="A105" s="792" t="s">
        <v>217</v>
      </c>
      <c r="B105" s="523">
        <v>16495200</v>
      </c>
      <c r="C105" s="469" t="s">
        <v>220</v>
      </c>
      <c r="D105" s="762">
        <v>38</v>
      </c>
      <c r="E105" s="469" t="s">
        <v>11</v>
      </c>
      <c r="F105" s="76">
        <v>4430611</v>
      </c>
      <c r="G105" s="781">
        <f>SUM(F105:F108)</f>
        <v>13526064.000000002</v>
      </c>
      <c r="H105" s="592">
        <f>SUM(F105:F112)</f>
        <v>16495200.000000002</v>
      </c>
      <c r="I105" s="688">
        <f>(B105-H105)</f>
        <v>-1.862645149230957E-9</v>
      </c>
      <c r="J105" s="523">
        <v>16495200</v>
      </c>
      <c r="K105" s="588">
        <v>16495200</v>
      </c>
      <c r="L105" s="523">
        <f>(B105-K105)</f>
        <v>0</v>
      </c>
      <c r="M105" s="57"/>
      <c r="N105" s="523">
        <f>(I105-L105)</f>
        <v>-1.862645149230957E-9</v>
      </c>
      <c r="O105" s="497" t="s">
        <v>36</v>
      </c>
      <c r="P105" s="474" t="s">
        <v>419</v>
      </c>
    </row>
    <row r="106" spans="1:16" s="3" customFormat="1" ht="27" customHeight="1" x14ac:dyDescent="0.25">
      <c r="A106" s="792"/>
      <c r="B106" s="524"/>
      <c r="C106" s="469"/>
      <c r="D106" s="762"/>
      <c r="E106" s="469"/>
      <c r="F106" s="76">
        <v>2167469</v>
      </c>
      <c r="G106" s="782"/>
      <c r="H106" s="592"/>
      <c r="I106" s="689"/>
      <c r="J106" s="524"/>
      <c r="K106" s="589"/>
      <c r="L106" s="524"/>
      <c r="M106" s="57"/>
      <c r="N106" s="524"/>
      <c r="O106" s="497"/>
      <c r="P106" s="474"/>
    </row>
    <row r="107" spans="1:16" s="3" customFormat="1" ht="33.75" customHeight="1" x14ac:dyDescent="0.25">
      <c r="A107" s="792"/>
      <c r="B107" s="524"/>
      <c r="C107" s="469"/>
      <c r="D107" s="762"/>
      <c r="E107" s="469"/>
      <c r="F107" s="76">
        <v>4652141.4400000004</v>
      </c>
      <c r="G107" s="782"/>
      <c r="H107" s="592"/>
      <c r="I107" s="689"/>
      <c r="J107" s="524"/>
      <c r="K107" s="589"/>
      <c r="L107" s="524"/>
      <c r="M107" s="57"/>
      <c r="N107" s="524"/>
      <c r="O107" s="497"/>
      <c r="P107" s="474"/>
    </row>
    <row r="108" spans="1:16" s="3" customFormat="1" ht="60" customHeight="1" x14ac:dyDescent="0.25">
      <c r="A108" s="792"/>
      <c r="B108" s="524"/>
      <c r="C108" s="469"/>
      <c r="D108" s="762"/>
      <c r="E108" s="469"/>
      <c r="F108" s="76">
        <v>2275842.56</v>
      </c>
      <c r="G108" s="783"/>
      <c r="H108" s="592"/>
      <c r="I108" s="689"/>
      <c r="J108" s="524"/>
      <c r="K108" s="589"/>
      <c r="L108" s="524"/>
      <c r="M108" s="57"/>
      <c r="N108" s="524"/>
      <c r="O108" s="497"/>
      <c r="P108" s="474"/>
    </row>
    <row r="109" spans="1:16" s="3" customFormat="1" ht="39.75" customHeight="1" x14ac:dyDescent="0.25">
      <c r="A109" s="792"/>
      <c r="B109" s="524"/>
      <c r="C109" s="469"/>
      <c r="D109" s="762"/>
      <c r="E109" s="469" t="s">
        <v>10</v>
      </c>
      <c r="F109" s="76">
        <v>1329262.23</v>
      </c>
      <c r="G109" s="781">
        <f>SUM(F109:F112)</f>
        <v>2969136</v>
      </c>
      <c r="H109" s="592"/>
      <c r="I109" s="689"/>
      <c r="J109" s="524"/>
      <c r="K109" s="589"/>
      <c r="L109" s="524"/>
      <c r="M109" s="57"/>
      <c r="N109" s="524"/>
      <c r="O109" s="497"/>
      <c r="P109" s="474"/>
    </row>
    <row r="110" spans="1:16" s="3" customFormat="1" ht="37.5" customHeight="1" x14ac:dyDescent="0.25">
      <c r="A110" s="792"/>
      <c r="B110" s="524"/>
      <c r="C110" s="469"/>
      <c r="D110" s="762"/>
      <c r="E110" s="469"/>
      <c r="F110" s="76">
        <v>650161.77</v>
      </c>
      <c r="G110" s="782"/>
      <c r="H110" s="592"/>
      <c r="I110" s="689"/>
      <c r="J110" s="524"/>
      <c r="K110" s="589"/>
      <c r="L110" s="524"/>
      <c r="M110" s="57"/>
      <c r="N110" s="524"/>
      <c r="O110" s="497"/>
      <c r="P110" s="474"/>
    </row>
    <row r="111" spans="1:16" s="3" customFormat="1" ht="43.5" customHeight="1" x14ac:dyDescent="0.25">
      <c r="A111" s="792"/>
      <c r="B111" s="524"/>
      <c r="C111" s="469"/>
      <c r="D111" s="762"/>
      <c r="E111" s="469"/>
      <c r="F111" s="76">
        <v>664631</v>
      </c>
      <c r="G111" s="782"/>
      <c r="H111" s="592"/>
      <c r="I111" s="689"/>
      <c r="J111" s="524"/>
      <c r="K111" s="589"/>
      <c r="L111" s="524"/>
      <c r="M111" s="57"/>
      <c r="N111" s="524"/>
      <c r="O111" s="497"/>
      <c r="P111" s="474"/>
    </row>
    <row r="112" spans="1:16" s="3" customFormat="1" ht="52.5" customHeight="1" x14ac:dyDescent="0.25">
      <c r="A112" s="792"/>
      <c r="B112" s="525"/>
      <c r="C112" s="469"/>
      <c r="D112" s="762"/>
      <c r="E112" s="469"/>
      <c r="F112" s="76">
        <v>325081</v>
      </c>
      <c r="G112" s="783"/>
      <c r="H112" s="592"/>
      <c r="I112" s="690"/>
      <c r="J112" s="525"/>
      <c r="K112" s="590"/>
      <c r="L112" s="525"/>
      <c r="M112" s="57"/>
      <c r="N112" s="525"/>
      <c r="O112" s="497"/>
      <c r="P112" s="474"/>
    </row>
    <row r="113" spans="1:16" s="3" customFormat="1" ht="133.5" customHeight="1" x14ac:dyDescent="0.25">
      <c r="A113" s="792" t="s">
        <v>33</v>
      </c>
      <c r="B113" s="523">
        <v>17032365</v>
      </c>
      <c r="C113" s="469" t="s">
        <v>174</v>
      </c>
      <c r="D113" s="762">
        <v>40</v>
      </c>
      <c r="E113" s="469" t="s">
        <v>11</v>
      </c>
      <c r="F113" s="76">
        <v>1484060</v>
      </c>
      <c r="G113" s="76"/>
      <c r="H113" s="833">
        <f>SUM(F113:F116)</f>
        <v>10659601</v>
      </c>
      <c r="I113" s="523">
        <f>(B113-H113)</f>
        <v>6372764</v>
      </c>
      <c r="J113" s="169">
        <v>22401</v>
      </c>
      <c r="K113" s="588">
        <f>SUM(J113:J117)</f>
        <v>10682002</v>
      </c>
      <c r="L113" s="523">
        <f>(B113-K113)</f>
        <v>6350363</v>
      </c>
      <c r="M113" s="57"/>
      <c r="N113" s="523">
        <f>(I113-L113)</f>
        <v>22401</v>
      </c>
      <c r="O113" s="493" t="s">
        <v>420</v>
      </c>
      <c r="P113" s="495" t="s">
        <v>409</v>
      </c>
    </row>
    <row r="114" spans="1:16" s="3" customFormat="1" ht="133.5" customHeight="1" x14ac:dyDescent="0.25">
      <c r="A114" s="792"/>
      <c r="B114" s="524"/>
      <c r="C114" s="469"/>
      <c r="D114" s="762"/>
      <c r="E114" s="469"/>
      <c r="F114" s="76">
        <v>3051941</v>
      </c>
      <c r="G114" s="76"/>
      <c r="H114" s="834"/>
      <c r="I114" s="524"/>
      <c r="J114" s="169">
        <v>1484060</v>
      </c>
      <c r="K114" s="589"/>
      <c r="L114" s="524"/>
      <c r="M114" s="57"/>
      <c r="N114" s="524"/>
      <c r="O114" s="494"/>
      <c r="P114" s="496"/>
    </row>
    <row r="115" spans="1:16" s="3" customFormat="1" ht="133.5" customHeight="1" x14ac:dyDescent="0.25">
      <c r="A115" s="792"/>
      <c r="B115" s="524"/>
      <c r="C115" s="469"/>
      <c r="D115" s="762"/>
      <c r="E115" s="469" t="s">
        <v>10</v>
      </c>
      <c r="F115" s="76">
        <v>4564468.62</v>
      </c>
      <c r="G115" s="76"/>
      <c r="H115" s="834"/>
      <c r="I115" s="524"/>
      <c r="J115" s="169">
        <v>3051941</v>
      </c>
      <c r="K115" s="589"/>
      <c r="L115" s="524"/>
      <c r="M115" s="57"/>
      <c r="N115" s="524"/>
      <c r="O115" s="494"/>
      <c r="P115" s="496"/>
    </row>
    <row r="116" spans="1:16" s="3" customFormat="1" ht="133.5" customHeight="1" x14ac:dyDescent="0.25">
      <c r="A116" s="792"/>
      <c r="B116" s="524"/>
      <c r="C116" s="469"/>
      <c r="D116" s="762"/>
      <c r="E116" s="469"/>
      <c r="F116" s="76">
        <v>1559131.38</v>
      </c>
      <c r="G116" s="76"/>
      <c r="H116" s="835"/>
      <c r="I116" s="524"/>
      <c r="J116" s="169">
        <v>4564468.62</v>
      </c>
      <c r="K116" s="589"/>
      <c r="L116" s="524"/>
      <c r="M116" s="57"/>
      <c r="N116" s="524"/>
      <c r="O116" s="494"/>
      <c r="P116" s="496"/>
    </row>
    <row r="117" spans="1:16" s="3" customFormat="1" ht="133.5" customHeight="1" x14ac:dyDescent="0.25">
      <c r="A117" s="792"/>
      <c r="B117" s="525"/>
      <c r="C117" s="469"/>
      <c r="D117" s="61">
        <v>158</v>
      </c>
      <c r="E117" s="62" t="s">
        <v>11</v>
      </c>
      <c r="F117" s="76">
        <v>0</v>
      </c>
      <c r="G117" s="76"/>
      <c r="H117" s="199">
        <f>F117</f>
        <v>0</v>
      </c>
      <c r="I117" s="525"/>
      <c r="J117" s="169">
        <v>1559131.38</v>
      </c>
      <c r="K117" s="590"/>
      <c r="L117" s="525"/>
      <c r="M117" s="57"/>
      <c r="N117" s="525"/>
      <c r="O117" s="494"/>
      <c r="P117" s="520"/>
    </row>
    <row r="118" spans="1:16" s="3" customFormat="1" ht="45.75" customHeight="1" x14ac:dyDescent="0.25">
      <c r="A118" s="879" t="s">
        <v>222</v>
      </c>
      <c r="B118" s="787">
        <v>22005200</v>
      </c>
      <c r="C118" s="840" t="s">
        <v>187</v>
      </c>
      <c r="D118" s="790">
        <v>39</v>
      </c>
      <c r="E118" s="789" t="s">
        <v>11</v>
      </c>
      <c r="F118" s="433">
        <v>2644443</v>
      </c>
      <c r="G118" s="831">
        <f>(F119+F118+F120)</f>
        <v>4599221</v>
      </c>
      <c r="H118" s="751">
        <f>SUM(G118:G140)</f>
        <v>21112853.199999999</v>
      </c>
      <c r="I118" s="523">
        <f>(B118-H118)</f>
        <v>892346.80000000075</v>
      </c>
      <c r="J118" s="355">
        <v>2644443</v>
      </c>
      <c r="K118" s="751">
        <f>SUM(J118:J140)</f>
        <v>12785094</v>
      </c>
      <c r="L118" s="523">
        <f>(B118-K118)</f>
        <v>9220106</v>
      </c>
      <c r="M118" s="57"/>
      <c r="N118" s="523"/>
      <c r="O118" s="497" t="s">
        <v>422</v>
      </c>
      <c r="P118" s="474" t="s">
        <v>421</v>
      </c>
    </row>
    <row r="119" spans="1:16" s="3" customFormat="1" ht="30.75" customHeight="1" x14ac:dyDescent="0.25">
      <c r="A119" s="879"/>
      <c r="B119" s="687"/>
      <c r="C119" s="840"/>
      <c r="D119" s="790"/>
      <c r="E119" s="789"/>
      <c r="F119" s="433">
        <v>1312438</v>
      </c>
      <c r="G119" s="832"/>
      <c r="H119" s="752"/>
      <c r="I119" s="524"/>
      <c r="J119" s="355">
        <v>642340</v>
      </c>
      <c r="K119" s="752"/>
      <c r="L119" s="524"/>
      <c r="M119" s="57"/>
      <c r="N119" s="524"/>
      <c r="O119" s="497"/>
      <c r="P119" s="474"/>
    </row>
    <row r="120" spans="1:16" s="3" customFormat="1" ht="36" customHeight="1" x14ac:dyDescent="0.25">
      <c r="A120" s="879"/>
      <c r="B120" s="687"/>
      <c r="C120" s="840"/>
      <c r="D120" s="790"/>
      <c r="E120" s="789"/>
      <c r="F120" s="433">
        <v>642340</v>
      </c>
      <c r="G120" s="832"/>
      <c r="H120" s="752"/>
      <c r="I120" s="524"/>
      <c r="J120" s="355">
        <v>1312438</v>
      </c>
      <c r="K120" s="752"/>
      <c r="L120" s="524"/>
      <c r="M120" s="57"/>
      <c r="N120" s="524"/>
      <c r="O120" s="497"/>
      <c r="P120" s="474"/>
    </row>
    <row r="121" spans="1:16" s="3" customFormat="1" ht="45" customHeight="1" x14ac:dyDescent="0.25">
      <c r="A121" s="879"/>
      <c r="B121" s="687"/>
      <c r="C121" s="840"/>
      <c r="D121" s="790"/>
      <c r="E121" s="82" t="s">
        <v>10</v>
      </c>
      <c r="F121" s="433">
        <v>2011885.9</v>
      </c>
      <c r="G121" s="63">
        <f>(F121)</f>
        <v>2011885.9</v>
      </c>
      <c r="H121" s="752"/>
      <c r="I121" s="524"/>
      <c r="J121" s="355">
        <v>2011886</v>
      </c>
      <c r="K121" s="752"/>
      <c r="L121" s="524"/>
      <c r="M121" s="57"/>
      <c r="N121" s="524"/>
      <c r="O121" s="497"/>
      <c r="P121" s="474"/>
    </row>
    <row r="122" spans="1:16" s="3" customFormat="1" ht="33.75" customHeight="1" x14ac:dyDescent="0.25">
      <c r="A122" s="879"/>
      <c r="B122" s="687"/>
      <c r="C122" s="840" t="s">
        <v>213</v>
      </c>
      <c r="D122" s="790">
        <v>41</v>
      </c>
      <c r="E122" s="789" t="s">
        <v>11</v>
      </c>
      <c r="F122" s="81">
        <v>1226533</v>
      </c>
      <c r="G122" s="831">
        <f>(F122+F123)</f>
        <v>2173987</v>
      </c>
      <c r="H122" s="752"/>
      <c r="I122" s="524"/>
      <c r="J122" s="570">
        <v>947454</v>
      </c>
      <c r="K122" s="752"/>
      <c r="L122" s="524"/>
      <c r="M122" s="57"/>
      <c r="N122" s="524"/>
      <c r="O122" s="497"/>
      <c r="P122" s="474"/>
    </row>
    <row r="123" spans="1:16" s="3" customFormat="1" ht="26.25" customHeight="1" x14ac:dyDescent="0.25">
      <c r="A123" s="879"/>
      <c r="B123" s="687"/>
      <c r="C123" s="840"/>
      <c r="D123" s="790"/>
      <c r="E123" s="789"/>
      <c r="F123" s="433">
        <v>947454</v>
      </c>
      <c r="G123" s="832"/>
      <c r="H123" s="752"/>
      <c r="I123" s="524"/>
      <c r="J123" s="570"/>
      <c r="K123" s="752"/>
      <c r="L123" s="524"/>
      <c r="M123" s="57"/>
      <c r="N123" s="524"/>
      <c r="O123" s="497"/>
      <c r="P123" s="474"/>
    </row>
    <row r="124" spans="1:16" s="3" customFormat="1" ht="37.5" customHeight="1" x14ac:dyDescent="0.25">
      <c r="A124" s="879"/>
      <c r="B124" s="687"/>
      <c r="C124" s="840"/>
      <c r="D124" s="790"/>
      <c r="E124" s="82" t="s">
        <v>10</v>
      </c>
      <c r="F124" s="81">
        <v>0</v>
      </c>
      <c r="G124" s="83">
        <f>(F124)</f>
        <v>0</v>
      </c>
      <c r="H124" s="752"/>
      <c r="I124" s="524"/>
      <c r="J124" s="570"/>
      <c r="K124" s="752"/>
      <c r="L124" s="524"/>
      <c r="M124" s="57"/>
      <c r="N124" s="524"/>
      <c r="O124" s="497"/>
      <c r="P124" s="474"/>
    </row>
    <row r="125" spans="1:16" s="3" customFormat="1" ht="41.25" customHeight="1" x14ac:dyDescent="0.25">
      <c r="A125" s="879"/>
      <c r="B125" s="687"/>
      <c r="C125" s="840"/>
      <c r="D125" s="790">
        <v>42</v>
      </c>
      <c r="E125" s="789" t="s">
        <v>11</v>
      </c>
      <c r="F125" s="81">
        <v>1139446</v>
      </c>
      <c r="G125" s="831">
        <f>(F125+F126+F127)</f>
        <v>2567885</v>
      </c>
      <c r="H125" s="752"/>
      <c r="I125" s="524"/>
      <c r="J125" s="570"/>
      <c r="K125" s="752"/>
      <c r="L125" s="524"/>
      <c r="M125" s="57"/>
      <c r="N125" s="524"/>
      <c r="O125" s="497"/>
      <c r="P125" s="474"/>
    </row>
    <row r="126" spans="1:16" s="3" customFormat="1" ht="0.75" customHeight="1" x14ac:dyDescent="0.25">
      <c r="A126" s="879"/>
      <c r="B126" s="687"/>
      <c r="C126" s="840"/>
      <c r="D126" s="790"/>
      <c r="E126" s="789"/>
      <c r="F126" s="81">
        <v>854585</v>
      </c>
      <c r="G126" s="832"/>
      <c r="H126" s="752"/>
      <c r="I126" s="524"/>
      <c r="J126" s="570"/>
      <c r="K126" s="752"/>
      <c r="L126" s="524"/>
      <c r="M126" s="57"/>
      <c r="N126" s="524"/>
      <c r="O126" s="497"/>
      <c r="P126" s="474"/>
    </row>
    <row r="127" spans="1:16" s="3" customFormat="1" ht="32.25" customHeight="1" x14ac:dyDescent="0.25">
      <c r="A127" s="879"/>
      <c r="B127" s="687"/>
      <c r="C127" s="840"/>
      <c r="D127" s="790"/>
      <c r="E127" s="789"/>
      <c r="F127" s="81">
        <v>573854</v>
      </c>
      <c r="G127" s="832"/>
      <c r="H127" s="752"/>
      <c r="I127" s="524"/>
      <c r="J127" s="570"/>
      <c r="K127" s="752"/>
      <c r="L127" s="524"/>
      <c r="M127" s="57"/>
      <c r="N127" s="524"/>
      <c r="O127" s="497"/>
      <c r="P127" s="474"/>
    </row>
    <row r="128" spans="1:16" s="3" customFormat="1" ht="21" customHeight="1" x14ac:dyDescent="0.25">
      <c r="A128" s="879"/>
      <c r="B128" s="687"/>
      <c r="C128" s="840"/>
      <c r="D128" s="790"/>
      <c r="E128" s="82" t="s">
        <v>10</v>
      </c>
      <c r="F128" s="81">
        <v>280731</v>
      </c>
      <c r="G128" s="83">
        <f>(F128)</f>
        <v>280731</v>
      </c>
      <c r="H128" s="752"/>
      <c r="I128" s="524"/>
      <c r="J128" s="570"/>
      <c r="K128" s="752"/>
      <c r="L128" s="524"/>
      <c r="M128" s="57"/>
      <c r="N128" s="524"/>
      <c r="O128" s="497"/>
      <c r="P128" s="474"/>
    </row>
    <row r="129" spans="1:16" s="3" customFormat="1" ht="45" customHeight="1" x14ac:dyDescent="0.25">
      <c r="A129" s="879"/>
      <c r="B129" s="687"/>
      <c r="C129" s="840"/>
      <c r="D129" s="790">
        <v>43</v>
      </c>
      <c r="E129" s="789" t="s">
        <v>11</v>
      </c>
      <c r="F129" s="81">
        <v>1191743</v>
      </c>
      <c r="G129" s="831">
        <f>(F129+F130+F131)</f>
        <v>2685739.3</v>
      </c>
      <c r="H129" s="752"/>
      <c r="I129" s="524"/>
      <c r="J129" s="570"/>
      <c r="K129" s="752"/>
      <c r="L129" s="524"/>
      <c r="M129" s="57"/>
      <c r="N129" s="524"/>
      <c r="O129" s="497"/>
      <c r="P129" s="474"/>
    </row>
    <row r="130" spans="1:16" s="3" customFormat="1" ht="48.75" customHeight="1" x14ac:dyDescent="0.25">
      <c r="A130" s="879"/>
      <c r="B130" s="687"/>
      <c r="C130" s="840"/>
      <c r="D130" s="790"/>
      <c r="E130" s="789"/>
      <c r="F130" s="81">
        <v>893807</v>
      </c>
      <c r="G130" s="832"/>
      <c r="H130" s="752"/>
      <c r="I130" s="524"/>
      <c r="J130" s="570"/>
      <c r="K130" s="752"/>
      <c r="L130" s="524"/>
      <c r="M130" s="57"/>
      <c r="N130" s="524"/>
      <c r="O130" s="497"/>
      <c r="P130" s="474"/>
    </row>
    <row r="131" spans="1:16" s="3" customFormat="1" ht="41.25" customHeight="1" x14ac:dyDescent="0.25">
      <c r="A131" s="879"/>
      <c r="B131" s="687"/>
      <c r="C131" s="840"/>
      <c r="D131" s="790"/>
      <c r="E131" s="789"/>
      <c r="F131" s="81">
        <v>600189.30000000005</v>
      </c>
      <c r="G131" s="832"/>
      <c r="H131" s="752"/>
      <c r="I131" s="524"/>
      <c r="J131" s="687">
        <v>1226533</v>
      </c>
      <c r="K131" s="752"/>
      <c r="L131" s="524"/>
      <c r="M131" s="57"/>
      <c r="N131" s="524"/>
      <c r="O131" s="497"/>
      <c r="P131" s="474"/>
    </row>
    <row r="132" spans="1:16" s="3" customFormat="1" ht="43.5" customHeight="1" x14ac:dyDescent="0.25">
      <c r="A132" s="879"/>
      <c r="B132" s="687"/>
      <c r="C132" s="840"/>
      <c r="D132" s="790"/>
      <c r="E132" s="82" t="s">
        <v>10</v>
      </c>
      <c r="F132" s="81">
        <v>293615</v>
      </c>
      <c r="G132" s="83">
        <f>(F132)</f>
        <v>293615</v>
      </c>
      <c r="H132" s="752"/>
      <c r="I132" s="524"/>
      <c r="J132" s="687"/>
      <c r="K132" s="752"/>
      <c r="L132" s="524"/>
      <c r="M132" s="57"/>
      <c r="N132" s="524"/>
      <c r="O132" s="497"/>
      <c r="P132" s="474"/>
    </row>
    <row r="133" spans="1:16" s="3" customFormat="1" ht="18.75" customHeight="1" x14ac:dyDescent="0.25">
      <c r="A133" s="879"/>
      <c r="B133" s="687"/>
      <c r="C133" s="840"/>
      <c r="D133" s="790">
        <v>44</v>
      </c>
      <c r="E133" s="789" t="s">
        <v>11</v>
      </c>
      <c r="F133" s="81">
        <v>999915</v>
      </c>
      <c r="G133" s="831">
        <f>(F133+F134+F135)</f>
        <v>2253435</v>
      </c>
      <c r="H133" s="752"/>
      <c r="I133" s="524"/>
      <c r="J133" s="687"/>
      <c r="K133" s="752"/>
      <c r="L133" s="524"/>
      <c r="M133" s="57"/>
      <c r="N133" s="524"/>
      <c r="O133" s="497"/>
      <c r="P133" s="474"/>
    </row>
    <row r="134" spans="1:16" s="3" customFormat="1" ht="39.75" customHeight="1" x14ac:dyDescent="0.25">
      <c r="A134" s="879"/>
      <c r="B134" s="687"/>
      <c r="C134" s="840"/>
      <c r="D134" s="790"/>
      <c r="E134" s="789"/>
      <c r="F134" s="81">
        <v>749937</v>
      </c>
      <c r="G134" s="832"/>
      <c r="H134" s="752"/>
      <c r="I134" s="524"/>
      <c r="J134" s="687"/>
      <c r="K134" s="752"/>
      <c r="L134" s="524"/>
      <c r="M134" s="57"/>
      <c r="N134" s="524"/>
      <c r="O134" s="497"/>
      <c r="P134" s="474"/>
    </row>
    <row r="135" spans="1:16" s="3" customFormat="1" ht="27" customHeight="1" x14ac:dyDescent="0.25">
      <c r="A135" s="879"/>
      <c r="B135" s="687"/>
      <c r="C135" s="840"/>
      <c r="D135" s="790"/>
      <c r="E135" s="789"/>
      <c r="F135" s="81">
        <v>503583</v>
      </c>
      <c r="G135" s="832"/>
      <c r="H135" s="752"/>
      <c r="I135" s="524"/>
      <c r="J135" s="687"/>
      <c r="K135" s="752"/>
      <c r="L135" s="524"/>
      <c r="M135" s="57"/>
      <c r="N135" s="524"/>
      <c r="O135" s="497"/>
      <c r="P135" s="474"/>
    </row>
    <row r="136" spans="1:16" s="3" customFormat="1" ht="37.5" customHeight="1" x14ac:dyDescent="0.25">
      <c r="A136" s="879"/>
      <c r="B136" s="687"/>
      <c r="C136" s="840"/>
      <c r="D136" s="790"/>
      <c r="E136" s="82" t="s">
        <v>10</v>
      </c>
      <c r="F136" s="81">
        <v>246354</v>
      </c>
      <c r="G136" s="83">
        <f>(F136)</f>
        <v>246354</v>
      </c>
      <c r="H136" s="752"/>
      <c r="I136" s="524"/>
      <c r="J136" s="687"/>
      <c r="K136" s="752"/>
      <c r="L136" s="524"/>
      <c r="M136" s="57"/>
      <c r="N136" s="524"/>
      <c r="O136" s="497"/>
      <c r="P136" s="474"/>
    </row>
    <row r="137" spans="1:16" s="3" customFormat="1" ht="34.5" customHeight="1" x14ac:dyDescent="0.25">
      <c r="A137" s="879"/>
      <c r="B137" s="687"/>
      <c r="C137" s="840" t="s">
        <v>219</v>
      </c>
      <c r="D137" s="790">
        <v>50</v>
      </c>
      <c r="E137" s="789" t="s">
        <v>11</v>
      </c>
      <c r="F137" s="433">
        <v>1600000</v>
      </c>
      <c r="G137" s="831">
        <f>(F137+F138+F139)</f>
        <v>2801000</v>
      </c>
      <c r="H137" s="752"/>
      <c r="I137" s="524"/>
      <c r="J137" s="379">
        <v>1600000</v>
      </c>
      <c r="K137" s="752"/>
      <c r="L137" s="524"/>
      <c r="M137" s="57"/>
      <c r="N137" s="524"/>
      <c r="O137" s="497"/>
      <c r="P137" s="474"/>
    </row>
    <row r="138" spans="1:16" s="3" customFormat="1" ht="33.75" customHeight="1" x14ac:dyDescent="0.25">
      <c r="A138" s="879"/>
      <c r="B138" s="687"/>
      <c r="C138" s="840"/>
      <c r="D138" s="790"/>
      <c r="E138" s="789"/>
      <c r="F138" s="433">
        <v>806800</v>
      </c>
      <c r="G138" s="832"/>
      <c r="H138" s="752"/>
      <c r="I138" s="524"/>
      <c r="J138" s="379">
        <v>394200</v>
      </c>
      <c r="K138" s="752"/>
      <c r="L138" s="524"/>
      <c r="M138" s="57"/>
      <c r="N138" s="524"/>
      <c r="O138" s="497"/>
      <c r="P138" s="474"/>
    </row>
    <row r="139" spans="1:16" s="3" customFormat="1" ht="36" customHeight="1" x14ac:dyDescent="0.25">
      <c r="A139" s="879"/>
      <c r="B139" s="687"/>
      <c r="C139" s="840"/>
      <c r="D139" s="790"/>
      <c r="E139" s="789"/>
      <c r="F139" s="433">
        <v>394200</v>
      </c>
      <c r="G139" s="832"/>
      <c r="H139" s="752"/>
      <c r="I139" s="524"/>
      <c r="J139" s="379">
        <v>806800</v>
      </c>
      <c r="K139" s="752"/>
      <c r="L139" s="524"/>
      <c r="M139" s="57"/>
      <c r="N139" s="524"/>
      <c r="O139" s="497"/>
      <c r="P139" s="474"/>
    </row>
    <row r="140" spans="1:16" s="3" customFormat="1" ht="37.5" customHeight="1" x14ac:dyDescent="0.25">
      <c r="A140" s="879"/>
      <c r="B140" s="788"/>
      <c r="C140" s="840"/>
      <c r="D140" s="790"/>
      <c r="E140" s="82" t="s">
        <v>10</v>
      </c>
      <c r="F140" s="433">
        <v>1199000</v>
      </c>
      <c r="G140" s="83">
        <f>(F140)</f>
        <v>1199000</v>
      </c>
      <c r="H140" s="753"/>
      <c r="I140" s="525"/>
      <c r="J140" s="379">
        <v>1199000</v>
      </c>
      <c r="K140" s="753"/>
      <c r="L140" s="525"/>
      <c r="M140" s="57"/>
      <c r="N140" s="525"/>
      <c r="O140" s="497"/>
      <c r="P140" s="474"/>
    </row>
    <row r="141" spans="1:16" s="3" customFormat="1" ht="37.5" customHeight="1" x14ac:dyDescent="0.25">
      <c r="A141" s="792" t="s">
        <v>423</v>
      </c>
      <c r="B141" s="787">
        <v>20585499</v>
      </c>
      <c r="C141" s="469" t="s">
        <v>308</v>
      </c>
      <c r="D141" s="703">
        <v>45</v>
      </c>
      <c r="E141" s="471" t="s">
        <v>10</v>
      </c>
      <c r="F141" s="182">
        <v>2483260.7999999998</v>
      </c>
      <c r="G141" s="831">
        <v>9245200</v>
      </c>
      <c r="H141" s="588">
        <f>SUM(G141:G157)</f>
        <v>20585499</v>
      </c>
      <c r="I141" s="523">
        <f>(B141-H141)</f>
        <v>0</v>
      </c>
      <c r="J141" s="787">
        <v>3698080</v>
      </c>
      <c r="K141" s="580">
        <f>SUM(J141:J157)</f>
        <v>20585498.68</v>
      </c>
      <c r="L141" s="523">
        <f>(B141-K141)</f>
        <v>0.32000000029802322</v>
      </c>
      <c r="M141" s="168"/>
      <c r="N141" s="523">
        <f>(I141-L141)</f>
        <v>-0.32000000029802322</v>
      </c>
      <c r="O141" s="493" t="s">
        <v>36</v>
      </c>
      <c r="P141" s="474" t="s">
        <v>39</v>
      </c>
    </row>
    <row r="142" spans="1:16" s="3" customFormat="1" ht="37.5" customHeight="1" x14ac:dyDescent="0.25">
      <c r="A142" s="792"/>
      <c r="B142" s="687"/>
      <c r="C142" s="469"/>
      <c r="D142" s="703"/>
      <c r="E142" s="471"/>
      <c r="F142" s="182">
        <v>2607424</v>
      </c>
      <c r="G142" s="832"/>
      <c r="H142" s="589"/>
      <c r="I142" s="524"/>
      <c r="J142" s="687"/>
      <c r="K142" s="581"/>
      <c r="L142" s="524"/>
      <c r="M142" s="168"/>
      <c r="N142" s="524"/>
      <c r="O142" s="494"/>
      <c r="P142" s="474"/>
    </row>
    <row r="143" spans="1:16" s="3" customFormat="1" ht="37.5" customHeight="1" x14ac:dyDescent="0.25">
      <c r="A143" s="792"/>
      <c r="B143" s="687"/>
      <c r="C143" s="469"/>
      <c r="D143" s="703"/>
      <c r="E143" s="471"/>
      <c r="F143" s="182">
        <v>755492</v>
      </c>
      <c r="G143" s="832"/>
      <c r="H143" s="589"/>
      <c r="I143" s="524"/>
      <c r="J143" s="788"/>
      <c r="K143" s="581"/>
      <c r="L143" s="524"/>
      <c r="M143" s="168"/>
      <c r="N143" s="524"/>
      <c r="O143" s="494"/>
      <c r="P143" s="474"/>
    </row>
    <row r="144" spans="1:16" s="3" customFormat="1" ht="37.5" customHeight="1" x14ac:dyDescent="0.25">
      <c r="A144" s="792"/>
      <c r="B144" s="687"/>
      <c r="C144" s="469"/>
      <c r="D144" s="703"/>
      <c r="E144" s="471"/>
      <c r="F144" s="182">
        <v>361975.2</v>
      </c>
      <c r="G144" s="832"/>
      <c r="H144" s="589"/>
      <c r="I144" s="524"/>
      <c r="J144" s="787">
        <v>6313043.2800000003</v>
      </c>
      <c r="K144" s="581"/>
      <c r="L144" s="524"/>
      <c r="M144" s="168"/>
      <c r="N144" s="524"/>
      <c r="O144" s="494"/>
      <c r="P144" s="474"/>
    </row>
    <row r="145" spans="1:16" s="3" customFormat="1" ht="37.5" customHeight="1" x14ac:dyDescent="0.25">
      <c r="A145" s="792"/>
      <c r="B145" s="687"/>
      <c r="C145" s="469"/>
      <c r="D145" s="703"/>
      <c r="E145" s="471" t="s">
        <v>11</v>
      </c>
      <c r="F145" s="182">
        <v>1214819.2</v>
      </c>
      <c r="G145" s="832"/>
      <c r="H145" s="589"/>
      <c r="I145" s="524"/>
      <c r="J145" s="687"/>
      <c r="K145" s="581"/>
      <c r="L145" s="524"/>
      <c r="M145" s="168"/>
      <c r="N145" s="524"/>
      <c r="O145" s="494"/>
      <c r="P145" s="474"/>
    </row>
    <row r="146" spans="1:16" s="3" customFormat="1" ht="37.5" customHeight="1" x14ac:dyDescent="0.25">
      <c r="A146" s="792"/>
      <c r="B146" s="687"/>
      <c r="C146" s="469"/>
      <c r="D146" s="703"/>
      <c r="E146" s="471"/>
      <c r="F146" s="182">
        <v>1275560</v>
      </c>
      <c r="G146" s="832"/>
      <c r="H146" s="589"/>
      <c r="I146" s="524"/>
      <c r="J146" s="687"/>
      <c r="K146" s="581"/>
      <c r="L146" s="524"/>
      <c r="M146" s="168"/>
      <c r="N146" s="524"/>
      <c r="O146" s="494"/>
      <c r="P146" s="474"/>
    </row>
    <row r="147" spans="1:16" s="3" customFormat="1" ht="37.5" customHeight="1" x14ac:dyDescent="0.25">
      <c r="A147" s="792"/>
      <c r="B147" s="687"/>
      <c r="C147" s="469"/>
      <c r="D147" s="703"/>
      <c r="E147" s="471"/>
      <c r="F147" s="182">
        <v>355526</v>
      </c>
      <c r="G147" s="832"/>
      <c r="H147" s="589"/>
      <c r="I147" s="524"/>
      <c r="J147" s="788"/>
      <c r="K147" s="581"/>
      <c r="L147" s="524"/>
      <c r="M147" s="168"/>
      <c r="N147" s="524"/>
      <c r="O147" s="494"/>
      <c r="P147" s="474"/>
    </row>
    <row r="148" spans="1:16" s="3" customFormat="1" ht="37.5" customHeight="1" x14ac:dyDescent="0.25">
      <c r="A148" s="792"/>
      <c r="B148" s="687"/>
      <c r="C148" s="469"/>
      <c r="D148" s="703"/>
      <c r="E148" s="471"/>
      <c r="F148" s="182">
        <v>191142.8</v>
      </c>
      <c r="G148" s="836"/>
      <c r="H148" s="589"/>
      <c r="I148" s="524"/>
      <c r="J148" s="787">
        <v>1111018</v>
      </c>
      <c r="K148" s="581"/>
      <c r="L148" s="524"/>
      <c r="M148" s="168"/>
      <c r="N148" s="524"/>
      <c r="O148" s="494"/>
      <c r="P148" s="474"/>
    </row>
    <row r="149" spans="1:16" s="3" customFormat="1" ht="37.5" customHeight="1" x14ac:dyDescent="0.25">
      <c r="A149" s="792"/>
      <c r="B149" s="687"/>
      <c r="C149" s="469"/>
      <c r="D149" s="703">
        <v>46</v>
      </c>
      <c r="E149" s="471" t="s">
        <v>10</v>
      </c>
      <c r="F149" s="182">
        <v>1804374.27</v>
      </c>
      <c r="G149" s="831">
        <v>6717698.9999999991</v>
      </c>
      <c r="H149" s="589"/>
      <c r="I149" s="524"/>
      <c r="J149" s="687"/>
      <c r="K149" s="581"/>
      <c r="L149" s="524"/>
      <c r="M149" s="168"/>
      <c r="N149" s="524"/>
      <c r="O149" s="494"/>
      <c r="P149" s="474"/>
    </row>
    <row r="150" spans="1:16" s="3" customFormat="1" ht="37.5" customHeight="1" x14ac:dyDescent="0.25">
      <c r="A150" s="792"/>
      <c r="B150" s="687"/>
      <c r="C150" s="469"/>
      <c r="D150" s="703"/>
      <c r="E150" s="471"/>
      <c r="F150" s="182">
        <v>1894593</v>
      </c>
      <c r="G150" s="832"/>
      <c r="H150" s="589"/>
      <c r="I150" s="524"/>
      <c r="J150" s="788"/>
      <c r="K150" s="581"/>
      <c r="L150" s="524"/>
      <c r="M150" s="168"/>
      <c r="N150" s="524"/>
      <c r="O150" s="494"/>
      <c r="P150" s="474"/>
    </row>
    <row r="151" spans="1:16" s="3" customFormat="1" ht="37.5" customHeight="1" x14ac:dyDescent="0.25">
      <c r="A151" s="792"/>
      <c r="B151" s="687"/>
      <c r="C151" s="469"/>
      <c r="D151" s="703"/>
      <c r="E151" s="471"/>
      <c r="F151" s="182">
        <v>547080</v>
      </c>
      <c r="G151" s="832"/>
      <c r="H151" s="589"/>
      <c r="I151" s="524"/>
      <c r="J151" s="787">
        <v>3244468</v>
      </c>
      <c r="K151" s="581"/>
      <c r="L151" s="524"/>
      <c r="M151" s="168"/>
      <c r="N151" s="524"/>
      <c r="O151" s="494"/>
      <c r="P151" s="474"/>
    </row>
    <row r="152" spans="1:16" s="3" customFormat="1" ht="37.5" customHeight="1" x14ac:dyDescent="0.25">
      <c r="A152" s="792"/>
      <c r="B152" s="687"/>
      <c r="C152" s="469"/>
      <c r="D152" s="703"/>
      <c r="E152" s="471"/>
      <c r="F152" s="182">
        <v>264887.63</v>
      </c>
      <c r="G152" s="832"/>
      <c r="H152" s="589"/>
      <c r="I152" s="524"/>
      <c r="J152" s="687"/>
      <c r="K152" s="581"/>
      <c r="L152" s="524"/>
      <c r="M152" s="168"/>
      <c r="N152" s="524"/>
      <c r="O152" s="494"/>
      <c r="P152" s="474"/>
    </row>
    <row r="153" spans="1:16" s="3" customFormat="1" ht="37.5" customHeight="1" x14ac:dyDescent="0.25">
      <c r="A153" s="792"/>
      <c r="B153" s="687"/>
      <c r="C153" s="469"/>
      <c r="D153" s="703"/>
      <c r="E153" s="471" t="s">
        <v>11</v>
      </c>
      <c r="F153" s="182">
        <v>882705.73</v>
      </c>
      <c r="G153" s="832"/>
      <c r="H153" s="589"/>
      <c r="I153" s="524"/>
      <c r="J153" s="788"/>
      <c r="K153" s="581"/>
      <c r="L153" s="524"/>
      <c r="M153" s="168"/>
      <c r="N153" s="524"/>
      <c r="O153" s="494"/>
      <c r="P153" s="474"/>
    </row>
    <row r="154" spans="1:16" s="3" customFormat="1" ht="37.5" customHeight="1" x14ac:dyDescent="0.25">
      <c r="A154" s="792"/>
      <c r="B154" s="687"/>
      <c r="C154" s="469"/>
      <c r="D154" s="703"/>
      <c r="E154" s="471"/>
      <c r="F154" s="182">
        <v>926841</v>
      </c>
      <c r="G154" s="832"/>
      <c r="H154" s="589"/>
      <c r="I154" s="524"/>
      <c r="J154" s="787">
        <v>6218889.4000000004</v>
      </c>
      <c r="K154" s="581"/>
      <c r="L154" s="524"/>
      <c r="M154" s="168"/>
      <c r="N154" s="524"/>
      <c r="O154" s="494"/>
      <c r="P154" s="474"/>
    </row>
    <row r="155" spans="1:16" s="3" customFormat="1" ht="37.5" customHeight="1" x14ac:dyDescent="0.25">
      <c r="A155" s="792"/>
      <c r="B155" s="687"/>
      <c r="C155" s="469"/>
      <c r="D155" s="703"/>
      <c r="E155" s="471"/>
      <c r="F155" s="182">
        <v>257450</v>
      </c>
      <c r="G155" s="832"/>
      <c r="H155" s="589"/>
      <c r="I155" s="524"/>
      <c r="J155" s="687"/>
      <c r="K155" s="581"/>
      <c r="L155" s="524"/>
      <c r="M155" s="168"/>
      <c r="N155" s="524"/>
      <c r="O155" s="494"/>
      <c r="P155" s="474"/>
    </row>
    <row r="156" spans="1:16" s="3" customFormat="1" ht="37.5" customHeight="1" x14ac:dyDescent="0.25">
      <c r="A156" s="792"/>
      <c r="B156" s="687"/>
      <c r="C156" s="469"/>
      <c r="D156" s="703"/>
      <c r="E156" s="471"/>
      <c r="F156" s="182">
        <v>139767.37</v>
      </c>
      <c r="G156" s="836"/>
      <c r="H156" s="589"/>
      <c r="I156" s="524"/>
      <c r="J156" s="687"/>
      <c r="K156" s="581"/>
      <c r="L156" s="524"/>
      <c r="M156" s="168"/>
      <c r="N156" s="524"/>
      <c r="O156" s="494"/>
      <c r="P156" s="474"/>
    </row>
    <row r="157" spans="1:16" s="3" customFormat="1" ht="37.5" customHeight="1" x14ac:dyDescent="0.25">
      <c r="A157" s="792"/>
      <c r="B157" s="788"/>
      <c r="C157" s="469"/>
      <c r="D157" s="174">
        <v>161</v>
      </c>
      <c r="E157" s="163" t="s">
        <v>11</v>
      </c>
      <c r="F157" s="182">
        <f>+D157</f>
        <v>161</v>
      </c>
      <c r="G157" s="83">
        <v>4622600</v>
      </c>
      <c r="H157" s="590"/>
      <c r="I157" s="525"/>
      <c r="J157" s="788"/>
      <c r="K157" s="582"/>
      <c r="L157" s="525"/>
      <c r="M157" s="168"/>
      <c r="N157" s="525"/>
      <c r="O157" s="530"/>
      <c r="P157" s="474"/>
    </row>
    <row r="158" spans="1:16" s="3" customFormat="1" ht="36" customHeight="1" x14ac:dyDescent="0.25">
      <c r="A158" s="792" t="s">
        <v>223</v>
      </c>
      <c r="B158" s="523">
        <v>20082098</v>
      </c>
      <c r="C158" s="469" t="s">
        <v>200</v>
      </c>
      <c r="D158" s="762">
        <v>49</v>
      </c>
      <c r="E158" s="469" t="s">
        <v>11</v>
      </c>
      <c r="F158" s="76">
        <v>1795094</v>
      </c>
      <c r="G158" s="591">
        <f>SUM(F158:F161)</f>
        <v>12841615</v>
      </c>
      <c r="H158" s="588">
        <f>(G158+G162)</f>
        <v>14767857</v>
      </c>
      <c r="I158" s="523">
        <f>(B158-H158)</f>
        <v>5314241</v>
      </c>
      <c r="J158" s="523">
        <v>1926242</v>
      </c>
      <c r="K158" s="839">
        <f>SUM(J158:J162)</f>
        <v>14767856</v>
      </c>
      <c r="L158" s="523">
        <f>(B158-K158)</f>
        <v>5314242</v>
      </c>
      <c r="M158" s="74"/>
      <c r="N158" s="523">
        <f>(I158-L158)</f>
        <v>-1</v>
      </c>
      <c r="O158" s="497" t="s">
        <v>36</v>
      </c>
      <c r="P158" s="474" t="s">
        <v>424</v>
      </c>
    </row>
    <row r="159" spans="1:16" s="3" customFormat="1" ht="36" customHeight="1" x14ac:dyDescent="0.25">
      <c r="A159" s="792"/>
      <c r="B159" s="524"/>
      <c r="C159" s="469"/>
      <c r="D159" s="762"/>
      <c r="E159" s="469"/>
      <c r="F159" s="76">
        <v>3669423</v>
      </c>
      <c r="G159" s="591"/>
      <c r="H159" s="589"/>
      <c r="I159" s="524"/>
      <c r="J159" s="524"/>
      <c r="K159" s="759"/>
      <c r="L159" s="524"/>
      <c r="M159" s="74"/>
      <c r="N159" s="524"/>
      <c r="O159" s="497"/>
      <c r="P159" s="474"/>
    </row>
    <row r="160" spans="1:16" s="3" customFormat="1" ht="36" customHeight="1" x14ac:dyDescent="0.25">
      <c r="A160" s="792"/>
      <c r="B160" s="524"/>
      <c r="C160" s="469"/>
      <c r="D160" s="762"/>
      <c r="E160" s="469" t="s">
        <v>10</v>
      </c>
      <c r="F160" s="76">
        <v>2423376.64</v>
      </c>
      <c r="G160" s="591"/>
      <c r="H160" s="589"/>
      <c r="I160" s="524"/>
      <c r="J160" s="170">
        <v>7377098</v>
      </c>
      <c r="K160" s="759"/>
      <c r="L160" s="524"/>
      <c r="M160" s="74"/>
      <c r="N160" s="524"/>
      <c r="O160" s="497"/>
      <c r="P160" s="474"/>
    </row>
    <row r="161" spans="1:16" s="3" customFormat="1" ht="36" customHeight="1" x14ac:dyDescent="0.25">
      <c r="A161" s="792"/>
      <c r="B161" s="524"/>
      <c r="C161" s="469"/>
      <c r="D161" s="762"/>
      <c r="E161" s="469"/>
      <c r="F161" s="76">
        <v>4953721.3600000003</v>
      </c>
      <c r="G161" s="591"/>
      <c r="H161" s="589"/>
      <c r="I161" s="524"/>
      <c r="J161" s="524">
        <v>5464516</v>
      </c>
      <c r="K161" s="759"/>
      <c r="L161" s="524"/>
      <c r="M161" s="74"/>
      <c r="N161" s="524"/>
      <c r="O161" s="497"/>
      <c r="P161" s="474"/>
    </row>
    <row r="162" spans="1:16" s="3" customFormat="1" ht="36" customHeight="1" x14ac:dyDescent="0.25">
      <c r="A162" s="792"/>
      <c r="B162" s="525"/>
      <c r="C162" s="469"/>
      <c r="D162" s="67">
        <v>140</v>
      </c>
      <c r="E162" s="66" t="s">
        <v>11</v>
      </c>
      <c r="F162" s="76">
        <v>1926242</v>
      </c>
      <c r="G162" s="77">
        <f>F162</f>
        <v>1926242</v>
      </c>
      <c r="H162" s="590"/>
      <c r="I162" s="525"/>
      <c r="J162" s="525"/>
      <c r="K162" s="760"/>
      <c r="L162" s="525"/>
      <c r="M162" s="74"/>
      <c r="N162" s="525"/>
      <c r="O162" s="497"/>
      <c r="P162" s="474"/>
    </row>
    <row r="163" spans="1:16" s="3" customFormat="1" ht="36" customHeight="1" x14ac:dyDescent="0.25">
      <c r="A163" s="693" t="s">
        <v>224</v>
      </c>
      <c r="B163" s="523">
        <v>18462552</v>
      </c>
      <c r="C163" s="469" t="s">
        <v>211</v>
      </c>
      <c r="D163" s="762">
        <v>51</v>
      </c>
      <c r="E163" s="469" t="s">
        <v>11</v>
      </c>
      <c r="F163" s="76">
        <v>3226370</v>
      </c>
      <c r="G163" s="781">
        <f>SUM(F163:F166)</f>
        <v>8408260</v>
      </c>
      <c r="H163" s="755">
        <f>SUM(G163:G172)</f>
        <v>16821848</v>
      </c>
      <c r="I163" s="523"/>
      <c r="J163" s="257">
        <v>16822552</v>
      </c>
      <c r="K163" s="575">
        <f>SUM(J163:J172)</f>
        <v>18462552</v>
      </c>
      <c r="L163" s="523"/>
      <c r="M163" s="74"/>
      <c r="N163" s="523"/>
      <c r="O163" s="497" t="s">
        <v>477</v>
      </c>
      <c r="P163" s="474" t="s">
        <v>410</v>
      </c>
    </row>
    <row r="164" spans="1:16" s="3" customFormat="1" ht="36" customHeight="1" x14ac:dyDescent="0.25">
      <c r="A164" s="693"/>
      <c r="B164" s="524"/>
      <c r="C164" s="469"/>
      <c r="D164" s="762"/>
      <c r="E164" s="469"/>
      <c r="F164" s="76">
        <v>1578350</v>
      </c>
      <c r="G164" s="782"/>
      <c r="H164" s="756"/>
      <c r="I164" s="524"/>
      <c r="J164" s="434">
        <v>1640000</v>
      </c>
      <c r="K164" s="576"/>
      <c r="L164" s="524"/>
      <c r="M164" s="74"/>
      <c r="N164" s="524"/>
      <c r="O164" s="497"/>
      <c r="P164" s="474"/>
    </row>
    <row r="165" spans="1:16" s="3" customFormat="1" ht="36" customHeight="1" x14ac:dyDescent="0.25">
      <c r="A165" s="693"/>
      <c r="B165" s="524"/>
      <c r="C165" s="469"/>
      <c r="D165" s="762"/>
      <c r="E165" s="469"/>
      <c r="F165" s="76">
        <v>2419777.2000000002</v>
      </c>
      <c r="G165" s="782"/>
      <c r="H165" s="756"/>
      <c r="I165" s="524"/>
      <c r="J165" s="255"/>
      <c r="K165" s="576"/>
      <c r="L165" s="524"/>
      <c r="M165" s="74"/>
      <c r="N165" s="524"/>
      <c r="O165" s="497"/>
      <c r="P165" s="474"/>
    </row>
    <row r="166" spans="1:16" s="3" customFormat="1" ht="36" customHeight="1" x14ac:dyDescent="0.25">
      <c r="A166" s="693"/>
      <c r="B166" s="524"/>
      <c r="C166" s="469"/>
      <c r="D166" s="762"/>
      <c r="E166" s="469"/>
      <c r="F166" s="76">
        <v>1183762.8</v>
      </c>
      <c r="G166" s="783"/>
      <c r="H166" s="756"/>
      <c r="I166" s="524"/>
      <c r="J166" s="255"/>
      <c r="K166" s="576"/>
      <c r="L166" s="524"/>
      <c r="M166" s="74"/>
      <c r="N166" s="524"/>
      <c r="O166" s="497"/>
      <c r="P166" s="474"/>
    </row>
    <row r="167" spans="1:16" s="3" customFormat="1" ht="36" customHeight="1" x14ac:dyDescent="0.25">
      <c r="A167" s="693"/>
      <c r="B167" s="524"/>
      <c r="C167" s="469"/>
      <c r="D167" s="762"/>
      <c r="E167" s="469" t="s">
        <v>10</v>
      </c>
      <c r="F167" s="76">
        <v>1613184</v>
      </c>
      <c r="G167" s="781">
        <f>SUM(F167:F170)</f>
        <v>3603540</v>
      </c>
      <c r="H167" s="756"/>
      <c r="I167" s="524"/>
      <c r="J167" s="255"/>
      <c r="K167" s="576"/>
      <c r="L167" s="524"/>
      <c r="M167" s="74"/>
      <c r="N167" s="524"/>
      <c r="O167" s="497"/>
      <c r="P167" s="474"/>
    </row>
    <row r="168" spans="1:16" s="3" customFormat="1" ht="36" customHeight="1" x14ac:dyDescent="0.25">
      <c r="A168" s="693"/>
      <c r="B168" s="524"/>
      <c r="C168" s="469"/>
      <c r="D168" s="762"/>
      <c r="E168" s="469"/>
      <c r="F168" s="76">
        <v>789176</v>
      </c>
      <c r="G168" s="782"/>
      <c r="H168" s="756"/>
      <c r="I168" s="524"/>
      <c r="J168" s="255"/>
      <c r="K168" s="576"/>
      <c r="L168" s="524"/>
      <c r="M168" s="74"/>
      <c r="N168" s="524"/>
      <c r="O168" s="497"/>
      <c r="P168" s="474"/>
    </row>
    <row r="169" spans="1:16" s="3" customFormat="1" ht="36" customHeight="1" x14ac:dyDescent="0.25">
      <c r="A169" s="693"/>
      <c r="B169" s="524"/>
      <c r="C169" s="469"/>
      <c r="D169" s="762"/>
      <c r="E169" s="469"/>
      <c r="F169" s="76">
        <v>806591.87</v>
      </c>
      <c r="G169" s="782"/>
      <c r="H169" s="756"/>
      <c r="I169" s="524"/>
      <c r="J169" s="255"/>
      <c r="K169" s="576"/>
      <c r="L169" s="524"/>
      <c r="M169" s="74"/>
      <c r="N169" s="524"/>
      <c r="O169" s="497"/>
      <c r="P169" s="474"/>
    </row>
    <row r="170" spans="1:16" s="3" customFormat="1" ht="36" customHeight="1" x14ac:dyDescent="0.25">
      <c r="A170" s="693"/>
      <c r="B170" s="524"/>
      <c r="C170" s="469"/>
      <c r="D170" s="762"/>
      <c r="E170" s="469"/>
      <c r="F170" s="76">
        <v>394588.13</v>
      </c>
      <c r="G170" s="783"/>
      <c r="H170" s="756"/>
      <c r="I170" s="524"/>
      <c r="J170" s="255"/>
      <c r="K170" s="576"/>
      <c r="L170" s="524"/>
      <c r="M170" s="74"/>
      <c r="N170" s="524"/>
      <c r="O170" s="497"/>
      <c r="P170" s="474"/>
    </row>
    <row r="171" spans="1:16" s="3" customFormat="1" ht="36" customHeight="1" x14ac:dyDescent="0.25">
      <c r="A171" s="693"/>
      <c r="B171" s="524"/>
      <c r="C171" s="469"/>
      <c r="D171" s="67">
        <v>207</v>
      </c>
      <c r="E171" s="66" t="s">
        <v>11</v>
      </c>
      <c r="F171" s="76">
        <v>3170048</v>
      </c>
      <c r="G171" s="77">
        <f>F171</f>
        <v>3170048</v>
      </c>
      <c r="H171" s="756"/>
      <c r="I171" s="524"/>
      <c r="J171" s="255"/>
      <c r="K171" s="576"/>
      <c r="L171" s="524"/>
      <c r="M171" s="74"/>
      <c r="N171" s="524"/>
      <c r="O171" s="497"/>
      <c r="P171" s="474"/>
    </row>
    <row r="172" spans="1:16" s="3" customFormat="1" ht="36" customHeight="1" x14ac:dyDescent="0.25">
      <c r="A172" s="693"/>
      <c r="B172" s="525"/>
      <c r="C172" s="469"/>
      <c r="D172" s="67">
        <v>208</v>
      </c>
      <c r="E172" s="66" t="s">
        <v>11</v>
      </c>
      <c r="F172" s="435">
        <v>1640000</v>
      </c>
      <c r="G172" s="77">
        <f>F172</f>
        <v>1640000</v>
      </c>
      <c r="H172" s="757"/>
      <c r="I172" s="525"/>
      <c r="J172" s="256"/>
      <c r="K172" s="577"/>
      <c r="L172" s="525"/>
      <c r="M172" s="74"/>
      <c r="N172" s="525"/>
      <c r="O172" s="497"/>
      <c r="P172" s="474"/>
    </row>
    <row r="173" spans="1:16" s="3" customFormat="1" ht="36" customHeight="1" x14ac:dyDescent="0.25">
      <c r="A173" s="693" t="s">
        <v>40</v>
      </c>
      <c r="B173" s="523">
        <v>27594729</v>
      </c>
      <c r="C173" s="469" t="s">
        <v>226</v>
      </c>
      <c r="D173" s="573">
        <v>33</v>
      </c>
      <c r="E173" s="574" t="s">
        <v>11</v>
      </c>
      <c r="F173" s="80">
        <v>1037489</v>
      </c>
      <c r="G173" s="478">
        <f>SUM(F173:F176)</f>
        <v>4780826.09</v>
      </c>
      <c r="H173" s="774">
        <f>SUM(G173:G198)</f>
        <v>21891523.810000002</v>
      </c>
      <c r="I173" s="523">
        <f>(B173-H173)</f>
        <v>5703205.1899999976</v>
      </c>
      <c r="J173" s="526">
        <v>7895656</v>
      </c>
      <c r="K173" s="837">
        <f>SUM(J173:J184)</f>
        <v>21059178</v>
      </c>
      <c r="L173" s="523">
        <f>(B173-K173)</f>
        <v>6535551</v>
      </c>
      <c r="M173" s="74"/>
      <c r="N173" s="523">
        <f>(I173-L173)</f>
        <v>-832345.81000000238</v>
      </c>
      <c r="O173" s="474" t="s">
        <v>638</v>
      </c>
      <c r="P173" s="474" t="s">
        <v>637</v>
      </c>
    </row>
    <row r="174" spans="1:16" s="3" customFormat="1" ht="36" customHeight="1" x14ac:dyDescent="0.25">
      <c r="A174" s="693"/>
      <c r="B174" s="524"/>
      <c r="C174" s="469"/>
      <c r="D174" s="573"/>
      <c r="E174" s="574"/>
      <c r="F174" s="80">
        <v>2120773</v>
      </c>
      <c r="G174" s="479"/>
      <c r="H174" s="775"/>
      <c r="I174" s="524"/>
      <c r="J174" s="526"/>
      <c r="K174" s="576"/>
      <c r="L174" s="524"/>
      <c r="M174" s="74"/>
      <c r="N174" s="524"/>
      <c r="O174" s="474"/>
      <c r="P174" s="474"/>
    </row>
    <row r="175" spans="1:16" s="3" customFormat="1" ht="36" customHeight="1" x14ac:dyDescent="0.25">
      <c r="A175" s="693"/>
      <c r="B175" s="524"/>
      <c r="C175" s="469"/>
      <c r="D175" s="573"/>
      <c r="E175" s="574"/>
      <c r="F175" s="80">
        <v>533012.37</v>
      </c>
      <c r="G175" s="479"/>
      <c r="H175" s="775"/>
      <c r="I175" s="524"/>
      <c r="J175" s="526"/>
      <c r="K175" s="576"/>
      <c r="L175" s="524"/>
      <c r="M175" s="74"/>
      <c r="N175" s="524"/>
      <c r="O175" s="474"/>
      <c r="P175" s="474"/>
    </row>
    <row r="176" spans="1:16" s="3" customFormat="1" ht="36" customHeight="1" x14ac:dyDescent="0.25">
      <c r="A176" s="693"/>
      <c r="B176" s="524"/>
      <c r="C176" s="469"/>
      <c r="D176" s="573"/>
      <c r="E176" s="574"/>
      <c r="F176" s="80">
        <v>1089551.72</v>
      </c>
      <c r="G176" s="480"/>
      <c r="H176" s="775"/>
      <c r="I176" s="524"/>
      <c r="J176" s="526"/>
      <c r="K176" s="576"/>
      <c r="L176" s="524"/>
      <c r="M176" s="74"/>
      <c r="N176" s="524"/>
      <c r="O176" s="474"/>
      <c r="P176" s="474"/>
    </row>
    <row r="177" spans="1:16" s="3" customFormat="1" ht="36" customHeight="1" x14ac:dyDescent="0.25">
      <c r="A177" s="693"/>
      <c r="B177" s="524"/>
      <c r="C177" s="469"/>
      <c r="D177" s="573"/>
      <c r="E177" s="574" t="s">
        <v>10</v>
      </c>
      <c r="F177" s="80">
        <v>147062.73000000001</v>
      </c>
      <c r="G177" s="478">
        <f>SUM(F177:F180)</f>
        <v>1907987.1800000002</v>
      </c>
      <c r="H177" s="775"/>
      <c r="I177" s="524"/>
      <c r="J177" s="526"/>
      <c r="K177" s="576"/>
      <c r="L177" s="524"/>
      <c r="M177" s="74"/>
      <c r="N177" s="524"/>
      <c r="O177" s="474"/>
      <c r="P177" s="474"/>
    </row>
    <row r="178" spans="1:16" s="3" customFormat="1" ht="36" customHeight="1" x14ac:dyDescent="0.25">
      <c r="A178" s="693"/>
      <c r="B178" s="524"/>
      <c r="C178" s="469"/>
      <c r="D178" s="573"/>
      <c r="E178" s="574"/>
      <c r="F178" s="80">
        <v>300616.78000000003</v>
      </c>
      <c r="G178" s="479"/>
      <c r="H178" s="775"/>
      <c r="I178" s="524"/>
      <c r="J178" s="526"/>
      <c r="K178" s="576"/>
      <c r="L178" s="524"/>
      <c r="M178" s="74"/>
      <c r="N178" s="524"/>
      <c r="O178" s="474"/>
      <c r="P178" s="474"/>
    </row>
    <row r="179" spans="1:16" s="3" customFormat="1" ht="36" customHeight="1" x14ac:dyDescent="0.25">
      <c r="A179" s="693"/>
      <c r="B179" s="524"/>
      <c r="C179" s="469"/>
      <c r="D179" s="573"/>
      <c r="E179" s="574"/>
      <c r="F179" s="80">
        <v>479711.13</v>
      </c>
      <c r="G179" s="479"/>
      <c r="H179" s="775"/>
      <c r="I179" s="524"/>
      <c r="J179" s="526"/>
      <c r="K179" s="576"/>
      <c r="L179" s="524"/>
      <c r="M179" s="74"/>
      <c r="N179" s="524"/>
      <c r="O179" s="474"/>
      <c r="P179" s="474"/>
    </row>
    <row r="180" spans="1:16" s="3" customFormat="1" ht="36" customHeight="1" x14ac:dyDescent="0.25">
      <c r="A180" s="693"/>
      <c r="B180" s="524"/>
      <c r="C180" s="469"/>
      <c r="D180" s="573"/>
      <c r="E180" s="574"/>
      <c r="F180" s="80">
        <v>980596.54</v>
      </c>
      <c r="G180" s="480"/>
      <c r="H180" s="775"/>
      <c r="I180" s="524"/>
      <c r="J180" s="526"/>
      <c r="K180" s="576"/>
      <c r="L180" s="524"/>
      <c r="M180" s="74"/>
      <c r="N180" s="524"/>
      <c r="O180" s="474"/>
      <c r="P180" s="474"/>
    </row>
    <row r="181" spans="1:16" s="3" customFormat="1" ht="36" customHeight="1" x14ac:dyDescent="0.25">
      <c r="A181" s="693"/>
      <c r="B181" s="524"/>
      <c r="C181" s="469" t="s">
        <v>190</v>
      </c>
      <c r="D181" s="573">
        <v>34</v>
      </c>
      <c r="E181" s="574" t="s">
        <v>11</v>
      </c>
      <c r="F181" s="80">
        <v>424423.74</v>
      </c>
      <c r="G181" s="478">
        <f>SUM(F181:F184)</f>
        <v>4940214.8899999997</v>
      </c>
      <c r="H181" s="775"/>
      <c r="I181" s="524"/>
      <c r="J181" s="353">
        <v>7895656</v>
      </c>
      <c r="K181" s="576"/>
      <c r="L181" s="524"/>
      <c r="M181" s="74"/>
      <c r="N181" s="524"/>
      <c r="O181" s="474"/>
      <c r="P181" s="474"/>
    </row>
    <row r="182" spans="1:16" s="3" customFormat="1" ht="36" customHeight="1" x14ac:dyDescent="0.25">
      <c r="A182" s="693"/>
      <c r="B182" s="524"/>
      <c r="C182" s="469"/>
      <c r="D182" s="573"/>
      <c r="E182" s="574"/>
      <c r="F182" s="80">
        <v>2733836.26</v>
      </c>
      <c r="G182" s="479"/>
      <c r="H182" s="775"/>
      <c r="I182" s="524"/>
      <c r="J182" s="353">
        <v>954175</v>
      </c>
      <c r="K182" s="576"/>
      <c r="L182" s="524"/>
      <c r="M182" s="74"/>
      <c r="N182" s="524"/>
      <c r="O182" s="474"/>
      <c r="P182" s="474"/>
    </row>
    <row r="183" spans="1:16" s="3" customFormat="1" ht="36" customHeight="1" x14ac:dyDescent="0.25">
      <c r="A183" s="693"/>
      <c r="B183" s="524"/>
      <c r="C183" s="469"/>
      <c r="D183" s="573"/>
      <c r="E183" s="574"/>
      <c r="F183" s="80">
        <v>772098.25</v>
      </c>
      <c r="G183" s="479"/>
      <c r="H183" s="775"/>
      <c r="I183" s="524"/>
      <c r="J183" s="353">
        <v>1950467</v>
      </c>
      <c r="K183" s="576"/>
      <c r="L183" s="524"/>
      <c r="M183" s="74"/>
      <c r="N183" s="524"/>
      <c r="O183" s="474"/>
      <c r="P183" s="474"/>
    </row>
    <row r="184" spans="1:16" s="3" customFormat="1" ht="36" customHeight="1" x14ac:dyDescent="0.25">
      <c r="A184" s="693"/>
      <c r="B184" s="524"/>
      <c r="C184" s="469"/>
      <c r="D184" s="573"/>
      <c r="E184" s="574"/>
      <c r="F184" s="80">
        <v>1009856.64</v>
      </c>
      <c r="G184" s="480"/>
      <c r="H184" s="775"/>
      <c r="I184" s="524"/>
      <c r="J184" s="353">
        <v>2363224</v>
      </c>
      <c r="K184" s="576"/>
      <c r="L184" s="524"/>
      <c r="M184" s="74"/>
      <c r="N184" s="524"/>
      <c r="O184" s="474"/>
      <c r="P184" s="474"/>
    </row>
    <row r="185" spans="1:16" s="3" customFormat="1" ht="36" customHeight="1" x14ac:dyDescent="0.25">
      <c r="A185" s="693"/>
      <c r="B185" s="524"/>
      <c r="C185" s="469"/>
      <c r="D185" s="573"/>
      <c r="E185" s="574" t="s">
        <v>10</v>
      </c>
      <c r="F185" s="80">
        <v>190263.96</v>
      </c>
      <c r="G185" s="478">
        <f>SUM(F185:F188)</f>
        <v>1981108.21</v>
      </c>
      <c r="H185" s="775"/>
      <c r="I185" s="524"/>
      <c r="J185" s="170"/>
      <c r="K185" s="576"/>
      <c r="L185" s="524"/>
      <c r="M185" s="74"/>
      <c r="N185" s="524"/>
      <c r="O185" s="474"/>
      <c r="P185" s="474"/>
    </row>
    <row r="186" spans="1:16" s="3" customFormat="1" ht="36" customHeight="1" x14ac:dyDescent="0.25">
      <c r="A186" s="693"/>
      <c r="B186" s="524"/>
      <c r="C186" s="469"/>
      <c r="D186" s="573"/>
      <c r="E186" s="574"/>
      <c r="F186" s="80">
        <v>286216.42</v>
      </c>
      <c r="G186" s="479"/>
      <c r="H186" s="775"/>
      <c r="I186" s="524"/>
      <c r="J186" s="170"/>
      <c r="K186" s="576"/>
      <c r="L186" s="524"/>
      <c r="M186" s="74"/>
      <c r="N186" s="524"/>
      <c r="O186" s="474"/>
      <c r="P186" s="474"/>
    </row>
    <row r="187" spans="1:16" s="3" customFormat="1" ht="36" customHeight="1" x14ac:dyDescent="0.25">
      <c r="A187" s="693"/>
      <c r="B187" s="524"/>
      <c r="C187" s="469"/>
      <c r="D187" s="573"/>
      <c r="E187" s="574"/>
      <c r="F187" s="80">
        <v>546191.12</v>
      </c>
      <c r="G187" s="479"/>
      <c r="H187" s="775"/>
      <c r="I187" s="524"/>
      <c r="J187" s="170"/>
      <c r="K187" s="576"/>
      <c r="L187" s="524"/>
      <c r="M187" s="74"/>
      <c r="N187" s="524"/>
      <c r="O187" s="474"/>
      <c r="P187" s="474"/>
    </row>
    <row r="188" spans="1:16" s="3" customFormat="1" ht="36" customHeight="1" x14ac:dyDescent="0.25">
      <c r="A188" s="693"/>
      <c r="B188" s="524"/>
      <c r="C188" s="469"/>
      <c r="D188" s="573"/>
      <c r="E188" s="574"/>
      <c r="F188" s="80">
        <v>958436.71</v>
      </c>
      <c r="G188" s="480"/>
      <c r="H188" s="775"/>
      <c r="I188" s="524"/>
      <c r="J188" s="170"/>
      <c r="K188" s="576"/>
      <c r="L188" s="524"/>
      <c r="M188" s="74"/>
      <c r="N188" s="524"/>
      <c r="O188" s="474"/>
      <c r="P188" s="474"/>
    </row>
    <row r="189" spans="1:16" s="3" customFormat="1" ht="36" customHeight="1" x14ac:dyDescent="0.25">
      <c r="A189" s="693"/>
      <c r="B189" s="524"/>
      <c r="C189" s="469"/>
      <c r="D189" s="573">
        <v>35</v>
      </c>
      <c r="E189" s="574" t="s">
        <v>11</v>
      </c>
      <c r="F189" s="80">
        <v>954175.06</v>
      </c>
      <c r="G189" s="478">
        <f>SUM(F189:F192)</f>
        <v>4237516.62</v>
      </c>
      <c r="H189" s="775"/>
      <c r="I189" s="524"/>
      <c r="J189" s="170"/>
      <c r="K189" s="576"/>
      <c r="L189" s="524"/>
      <c r="M189" s="74"/>
      <c r="N189" s="524"/>
      <c r="O189" s="474"/>
      <c r="P189" s="474"/>
    </row>
    <row r="190" spans="1:16" s="3" customFormat="1" ht="36" customHeight="1" x14ac:dyDescent="0.25">
      <c r="A190" s="693"/>
      <c r="B190" s="524"/>
      <c r="C190" s="469"/>
      <c r="D190" s="573"/>
      <c r="E190" s="574"/>
      <c r="F190" s="80">
        <v>1950466.94</v>
      </c>
      <c r="G190" s="479"/>
      <c r="H190" s="775"/>
      <c r="I190" s="524"/>
      <c r="J190" s="170"/>
      <c r="K190" s="576"/>
      <c r="L190" s="524"/>
      <c r="M190" s="74"/>
      <c r="N190" s="524"/>
      <c r="O190" s="474"/>
      <c r="P190" s="474"/>
    </row>
    <row r="191" spans="1:16" s="3" customFormat="1" ht="36" customHeight="1" x14ac:dyDescent="0.25">
      <c r="A191" s="693"/>
      <c r="B191" s="524"/>
      <c r="C191" s="469"/>
      <c r="D191" s="573"/>
      <c r="E191" s="574"/>
      <c r="F191" s="80">
        <v>410513.91</v>
      </c>
      <c r="G191" s="479"/>
      <c r="H191" s="775"/>
      <c r="I191" s="524"/>
      <c r="J191" s="170"/>
      <c r="K191" s="576"/>
      <c r="L191" s="524"/>
      <c r="M191" s="74"/>
      <c r="N191" s="524"/>
      <c r="O191" s="474"/>
      <c r="P191" s="474"/>
    </row>
    <row r="192" spans="1:16" s="3" customFormat="1" ht="36" customHeight="1" x14ac:dyDescent="0.25">
      <c r="A192" s="693"/>
      <c r="B192" s="524"/>
      <c r="C192" s="469"/>
      <c r="D192" s="573"/>
      <c r="E192" s="574"/>
      <c r="F192" s="80">
        <v>922360.71</v>
      </c>
      <c r="G192" s="480"/>
      <c r="H192" s="775"/>
      <c r="I192" s="524"/>
      <c r="J192" s="170"/>
      <c r="K192" s="576"/>
      <c r="L192" s="524"/>
      <c r="M192" s="74"/>
      <c r="N192" s="524"/>
      <c r="O192" s="474"/>
      <c r="P192" s="474"/>
    </row>
    <row r="193" spans="1:16" s="3" customFormat="1" ht="36" customHeight="1" x14ac:dyDescent="0.25">
      <c r="A193" s="693"/>
      <c r="B193" s="524"/>
      <c r="C193" s="469"/>
      <c r="D193" s="573"/>
      <c r="E193" s="574" t="s">
        <v>10</v>
      </c>
      <c r="F193" s="80">
        <v>120852.57</v>
      </c>
      <c r="G193" s="478">
        <f>SUM(F193:F196)</f>
        <v>1681646.8199999998</v>
      </c>
      <c r="H193" s="775"/>
      <c r="I193" s="524"/>
      <c r="J193" s="170"/>
      <c r="K193" s="576"/>
      <c r="L193" s="524"/>
      <c r="M193" s="74"/>
      <c r="N193" s="524"/>
      <c r="O193" s="474"/>
      <c r="P193" s="474"/>
    </row>
    <row r="194" spans="1:16" s="3" customFormat="1" ht="36" customHeight="1" x14ac:dyDescent="0.25">
      <c r="A194" s="693"/>
      <c r="B194" s="524"/>
      <c r="C194" s="469"/>
      <c r="D194" s="573"/>
      <c r="E194" s="574"/>
      <c r="F194" s="80">
        <v>262075.55</v>
      </c>
      <c r="G194" s="479"/>
      <c r="H194" s="775"/>
      <c r="I194" s="524"/>
      <c r="J194" s="170"/>
      <c r="K194" s="576"/>
      <c r="L194" s="524"/>
      <c r="M194" s="74"/>
      <c r="N194" s="524"/>
      <c r="O194" s="474"/>
      <c r="P194" s="474"/>
    </row>
    <row r="195" spans="1:16" s="3" customFormat="1" ht="36" customHeight="1" x14ac:dyDescent="0.25">
      <c r="A195" s="693"/>
      <c r="B195" s="524"/>
      <c r="C195" s="469"/>
      <c r="D195" s="573"/>
      <c r="E195" s="574"/>
      <c r="F195" s="80">
        <v>419028.29</v>
      </c>
      <c r="G195" s="479"/>
      <c r="H195" s="775"/>
      <c r="I195" s="524"/>
      <c r="J195" s="170"/>
      <c r="K195" s="576"/>
      <c r="L195" s="524"/>
      <c r="M195" s="74"/>
      <c r="N195" s="524"/>
      <c r="O195" s="474"/>
      <c r="P195" s="474"/>
    </row>
    <row r="196" spans="1:16" s="3" customFormat="1" ht="36" customHeight="1" x14ac:dyDescent="0.25">
      <c r="A196" s="693"/>
      <c r="B196" s="524"/>
      <c r="C196" s="469"/>
      <c r="D196" s="573"/>
      <c r="E196" s="574"/>
      <c r="F196" s="80">
        <v>879690.41</v>
      </c>
      <c r="G196" s="480"/>
      <c r="H196" s="775"/>
      <c r="I196" s="524"/>
      <c r="J196" s="170"/>
      <c r="K196" s="576"/>
      <c r="L196" s="524"/>
      <c r="M196" s="74"/>
      <c r="N196" s="524"/>
      <c r="O196" s="474"/>
      <c r="P196" s="474"/>
    </row>
    <row r="197" spans="1:16" s="3" customFormat="1" ht="36" customHeight="1" x14ac:dyDescent="0.25">
      <c r="A197" s="693"/>
      <c r="B197" s="524"/>
      <c r="C197" s="469"/>
      <c r="D197" s="69">
        <v>192</v>
      </c>
      <c r="E197" s="75" t="s">
        <v>11</v>
      </c>
      <c r="F197" s="80">
        <v>2362224</v>
      </c>
      <c r="G197" s="71">
        <f>F197</f>
        <v>2362224</v>
      </c>
      <c r="H197" s="775"/>
      <c r="I197" s="524"/>
      <c r="J197" s="170"/>
      <c r="K197" s="576"/>
      <c r="L197" s="524"/>
      <c r="M197" s="74"/>
      <c r="N197" s="524"/>
      <c r="O197" s="474"/>
      <c r="P197" s="474"/>
    </row>
    <row r="198" spans="1:16" s="3" customFormat="1" ht="36" customHeight="1" x14ac:dyDescent="0.25">
      <c r="A198" s="693"/>
      <c r="B198" s="525"/>
      <c r="C198" s="469"/>
      <c r="D198" s="69">
        <v>194</v>
      </c>
      <c r="E198" s="75" t="s">
        <v>11</v>
      </c>
      <c r="F198" s="80">
        <v>0</v>
      </c>
      <c r="G198" s="71">
        <f>F198</f>
        <v>0</v>
      </c>
      <c r="H198" s="776"/>
      <c r="I198" s="525"/>
      <c r="J198" s="171">
        <v>0</v>
      </c>
      <c r="K198" s="577"/>
      <c r="L198" s="525"/>
      <c r="M198" s="74"/>
      <c r="N198" s="525"/>
      <c r="O198" s="474"/>
      <c r="P198" s="474"/>
    </row>
    <row r="199" spans="1:16" s="3" customFormat="1" ht="64.5" customHeight="1" x14ac:dyDescent="0.25">
      <c r="A199" s="693" t="s">
        <v>42</v>
      </c>
      <c r="B199" s="704">
        <f>22470000+A205</f>
        <v>22470000</v>
      </c>
      <c r="C199" s="469" t="s">
        <v>227</v>
      </c>
      <c r="D199" s="573">
        <v>65</v>
      </c>
      <c r="E199" s="75" t="s">
        <v>10</v>
      </c>
      <c r="F199" s="110">
        <v>1692000</v>
      </c>
      <c r="G199" s="71">
        <f>(F199)</f>
        <v>1692000</v>
      </c>
      <c r="H199" s="774">
        <f>SUM(G199:G205)</f>
        <v>8988000</v>
      </c>
      <c r="I199" s="523">
        <f>(B199-H199)</f>
        <v>13482000</v>
      </c>
      <c r="J199" s="526">
        <v>0</v>
      </c>
      <c r="K199" s="837">
        <f>SUM(J199:J205)</f>
        <v>1568000</v>
      </c>
      <c r="L199" s="523">
        <f>(B199-K199)</f>
        <v>20902000</v>
      </c>
      <c r="M199" s="74"/>
      <c r="N199" s="523">
        <f>(I199-L199)</f>
        <v>-7420000</v>
      </c>
      <c r="O199" s="493" t="s">
        <v>639</v>
      </c>
      <c r="P199" s="474" t="s">
        <v>640</v>
      </c>
    </row>
    <row r="200" spans="1:16" s="3" customFormat="1" ht="36" customHeight="1" x14ac:dyDescent="0.25">
      <c r="A200" s="693"/>
      <c r="B200" s="704"/>
      <c r="C200" s="469"/>
      <c r="D200" s="573"/>
      <c r="E200" s="75" t="s">
        <v>11</v>
      </c>
      <c r="F200" s="80">
        <v>0</v>
      </c>
      <c r="G200" s="71">
        <v>0</v>
      </c>
      <c r="H200" s="775"/>
      <c r="I200" s="524"/>
      <c r="J200" s="526"/>
      <c r="K200" s="576"/>
      <c r="L200" s="524"/>
      <c r="M200" s="74"/>
      <c r="N200" s="524"/>
      <c r="O200" s="494"/>
      <c r="P200" s="474"/>
    </row>
    <row r="201" spans="1:16" s="3" customFormat="1" ht="36" customHeight="1" x14ac:dyDescent="0.25">
      <c r="A201" s="693"/>
      <c r="B201" s="704"/>
      <c r="C201" s="469" t="s">
        <v>213</v>
      </c>
      <c r="D201" s="573">
        <v>66</v>
      </c>
      <c r="E201" s="75" t="s">
        <v>10</v>
      </c>
      <c r="F201" s="137">
        <v>1568000</v>
      </c>
      <c r="G201" s="100">
        <f>SUM(F201:F202)</f>
        <v>1568000</v>
      </c>
      <c r="H201" s="775"/>
      <c r="I201" s="524"/>
      <c r="J201" s="570">
        <v>1568000</v>
      </c>
      <c r="K201" s="576"/>
      <c r="L201" s="524"/>
      <c r="M201" s="74"/>
      <c r="N201" s="524"/>
      <c r="O201" s="494"/>
      <c r="P201" s="474"/>
    </row>
    <row r="202" spans="1:16" s="3" customFormat="1" ht="36" customHeight="1" x14ac:dyDescent="0.25">
      <c r="A202" s="693"/>
      <c r="B202" s="704"/>
      <c r="C202" s="469"/>
      <c r="D202" s="573"/>
      <c r="E202" s="75" t="s">
        <v>11</v>
      </c>
      <c r="F202" s="80">
        <v>0</v>
      </c>
      <c r="G202" s="80"/>
      <c r="H202" s="775"/>
      <c r="I202" s="524"/>
      <c r="J202" s="570"/>
      <c r="K202" s="576"/>
      <c r="L202" s="524"/>
      <c r="M202" s="74"/>
      <c r="N202" s="524"/>
      <c r="O202" s="494"/>
      <c r="P202" s="474"/>
    </row>
    <row r="203" spans="1:16" s="3" customFormat="1" ht="36" customHeight="1" x14ac:dyDescent="0.25">
      <c r="A203" s="693"/>
      <c r="B203" s="704"/>
      <c r="C203" s="469" t="s">
        <v>226</v>
      </c>
      <c r="D203" s="573">
        <v>67</v>
      </c>
      <c r="E203" s="75" t="s">
        <v>10</v>
      </c>
      <c r="F203" s="110">
        <v>5728000</v>
      </c>
      <c r="G203" s="102">
        <f>SUM(F203:F204)</f>
        <v>5728000</v>
      </c>
      <c r="H203" s="775"/>
      <c r="I203" s="524"/>
      <c r="J203" s="170"/>
      <c r="K203" s="576"/>
      <c r="L203" s="524"/>
      <c r="M203" s="74"/>
      <c r="N203" s="524"/>
      <c r="O203" s="494"/>
      <c r="P203" s="474"/>
    </row>
    <row r="204" spans="1:16" s="3" customFormat="1" ht="36" customHeight="1" x14ac:dyDescent="0.25">
      <c r="A204" s="693"/>
      <c r="B204" s="704"/>
      <c r="C204" s="469"/>
      <c r="D204" s="573"/>
      <c r="E204" s="75" t="s">
        <v>11</v>
      </c>
      <c r="F204" s="80">
        <v>0</v>
      </c>
      <c r="G204" s="101"/>
      <c r="H204" s="775"/>
      <c r="I204" s="524"/>
      <c r="J204" s="170"/>
      <c r="K204" s="576"/>
      <c r="L204" s="524"/>
      <c r="M204" s="74"/>
      <c r="N204" s="524"/>
      <c r="O204" s="494"/>
      <c r="P204" s="474"/>
    </row>
    <row r="205" spans="1:16" s="3" customFormat="1" ht="36" customHeight="1" x14ac:dyDescent="0.25">
      <c r="A205" s="693"/>
      <c r="B205" s="704"/>
      <c r="C205" s="66" t="s">
        <v>213</v>
      </c>
      <c r="D205" s="69">
        <v>163</v>
      </c>
      <c r="E205" s="75" t="s">
        <v>11</v>
      </c>
      <c r="F205" s="80">
        <v>0</v>
      </c>
      <c r="G205" s="71">
        <f>F205</f>
        <v>0</v>
      </c>
      <c r="H205" s="776"/>
      <c r="I205" s="525"/>
      <c r="J205" s="171"/>
      <c r="K205" s="577"/>
      <c r="L205" s="525"/>
      <c r="M205" s="74"/>
      <c r="N205" s="525"/>
      <c r="O205" s="530"/>
      <c r="P205" s="474"/>
    </row>
    <row r="206" spans="1:16" s="3" customFormat="1" ht="36" customHeight="1" x14ac:dyDescent="0.25">
      <c r="A206" s="765" t="s">
        <v>225</v>
      </c>
      <c r="B206" s="523">
        <v>28077171</v>
      </c>
      <c r="C206" s="640" t="s">
        <v>228</v>
      </c>
      <c r="D206" s="771">
        <v>58</v>
      </c>
      <c r="E206" s="777" t="s">
        <v>10</v>
      </c>
      <c r="F206" s="80">
        <v>964000</v>
      </c>
      <c r="G206" s="578">
        <f>(F206+F207)</f>
        <v>1484560</v>
      </c>
      <c r="H206" s="774">
        <f>SUM(G206:G237)</f>
        <v>24998252</v>
      </c>
      <c r="I206" s="523">
        <f>(B206-H206)</f>
        <v>3078919</v>
      </c>
      <c r="J206" s="787">
        <v>4771000</v>
      </c>
      <c r="K206" s="575">
        <f>SUM(J206:J237)</f>
        <v>21955251.440000001</v>
      </c>
      <c r="L206" s="523">
        <f>(B206-K206)</f>
        <v>6121919.5599999987</v>
      </c>
      <c r="M206" s="74"/>
      <c r="N206" s="523">
        <f>(I206-L206)</f>
        <v>-3043000.5599999987</v>
      </c>
      <c r="O206" s="493" t="s">
        <v>425</v>
      </c>
      <c r="P206" s="593" t="s">
        <v>641</v>
      </c>
    </row>
    <row r="207" spans="1:16" s="3" customFormat="1" ht="36" customHeight="1" x14ac:dyDescent="0.25">
      <c r="A207" s="766"/>
      <c r="B207" s="524"/>
      <c r="C207" s="641"/>
      <c r="D207" s="772"/>
      <c r="E207" s="777"/>
      <c r="F207" s="80">
        <v>520560</v>
      </c>
      <c r="G207" s="579"/>
      <c r="H207" s="775"/>
      <c r="I207" s="524"/>
      <c r="J207" s="687"/>
      <c r="K207" s="576"/>
      <c r="L207" s="524"/>
      <c r="M207" s="74"/>
      <c r="N207" s="524"/>
      <c r="O207" s="494"/>
      <c r="P207" s="593"/>
    </row>
    <row r="208" spans="1:16" s="3" customFormat="1" ht="36" customHeight="1" x14ac:dyDescent="0.25">
      <c r="A208" s="766"/>
      <c r="B208" s="524"/>
      <c r="C208" s="641"/>
      <c r="D208" s="772"/>
      <c r="E208" s="778" t="s">
        <v>11</v>
      </c>
      <c r="F208" s="80">
        <v>780840</v>
      </c>
      <c r="G208" s="71">
        <f>(F208)</f>
        <v>780840</v>
      </c>
      <c r="H208" s="775"/>
      <c r="I208" s="524"/>
      <c r="J208" s="687"/>
      <c r="K208" s="576"/>
      <c r="L208" s="524"/>
      <c r="M208" s="74"/>
      <c r="N208" s="524"/>
      <c r="O208" s="494"/>
      <c r="P208" s="593"/>
    </row>
    <row r="209" spans="1:16" s="3" customFormat="1" ht="36" customHeight="1" thickBot="1" x14ac:dyDescent="0.3">
      <c r="A209" s="766"/>
      <c r="B209" s="524"/>
      <c r="C209" s="642"/>
      <c r="D209" s="773"/>
      <c r="E209" s="779"/>
      <c r="F209" s="80">
        <v>0</v>
      </c>
      <c r="G209" s="71"/>
      <c r="H209" s="775"/>
      <c r="I209" s="524"/>
      <c r="J209" s="869"/>
      <c r="K209" s="576"/>
      <c r="L209" s="524"/>
      <c r="M209" s="74"/>
      <c r="N209" s="524"/>
      <c r="O209" s="494"/>
      <c r="P209" s="593"/>
    </row>
    <row r="210" spans="1:16" s="3" customFormat="1" ht="36" customHeight="1" x14ac:dyDescent="0.25">
      <c r="A210" s="766"/>
      <c r="B210" s="524"/>
      <c r="C210" s="640" t="s">
        <v>218</v>
      </c>
      <c r="D210" s="771">
        <v>59</v>
      </c>
      <c r="E210" s="777" t="s">
        <v>10</v>
      </c>
      <c r="F210" s="137">
        <v>424000</v>
      </c>
      <c r="G210" s="478">
        <f>SUM(F210:F211)</f>
        <v>767440</v>
      </c>
      <c r="H210" s="775"/>
      <c r="I210" s="524"/>
      <c r="J210" s="436">
        <v>343440</v>
      </c>
      <c r="K210" s="576"/>
      <c r="L210" s="524"/>
      <c r="M210" s="74"/>
      <c r="N210" s="524"/>
      <c r="O210" s="494"/>
      <c r="P210" s="593"/>
    </row>
    <row r="211" spans="1:16" s="3" customFormat="1" ht="36" customHeight="1" x14ac:dyDescent="0.25">
      <c r="A211" s="766"/>
      <c r="B211" s="524"/>
      <c r="C211" s="641"/>
      <c r="D211" s="772"/>
      <c r="E211" s="777"/>
      <c r="F211" s="137">
        <v>343440</v>
      </c>
      <c r="G211" s="480"/>
      <c r="H211" s="775"/>
      <c r="I211" s="524"/>
      <c r="J211" s="379">
        <v>228960</v>
      </c>
      <c r="K211" s="576"/>
      <c r="L211" s="524"/>
      <c r="M211" s="74"/>
      <c r="N211" s="524"/>
      <c r="O211" s="494"/>
      <c r="P211" s="593"/>
    </row>
    <row r="212" spans="1:16" s="3" customFormat="1" ht="36" customHeight="1" x14ac:dyDescent="0.25">
      <c r="A212" s="766"/>
      <c r="B212" s="524"/>
      <c r="C212" s="641"/>
      <c r="D212" s="772"/>
      <c r="E212" s="778" t="s">
        <v>11</v>
      </c>
      <c r="F212" s="137">
        <v>228960</v>
      </c>
      <c r="G212" s="478">
        <v>228960</v>
      </c>
      <c r="H212" s="775"/>
      <c r="I212" s="524"/>
      <c r="J212" s="580">
        <v>424000</v>
      </c>
      <c r="K212" s="576"/>
      <c r="L212" s="524"/>
      <c r="M212" s="74"/>
      <c r="N212" s="524"/>
      <c r="O212" s="494"/>
      <c r="P212" s="593"/>
    </row>
    <row r="213" spans="1:16" s="3" customFormat="1" ht="36" customHeight="1" thickBot="1" x14ac:dyDescent="0.3">
      <c r="A213" s="766"/>
      <c r="B213" s="524"/>
      <c r="C213" s="642"/>
      <c r="D213" s="773"/>
      <c r="E213" s="779"/>
      <c r="F213" s="80">
        <v>0</v>
      </c>
      <c r="G213" s="480"/>
      <c r="H213" s="775"/>
      <c r="I213" s="524"/>
      <c r="J213" s="870"/>
      <c r="K213" s="576"/>
      <c r="L213" s="524"/>
      <c r="M213" s="74"/>
      <c r="N213" s="524"/>
      <c r="O213" s="494"/>
      <c r="P213" s="593"/>
    </row>
    <row r="214" spans="1:16" s="3" customFormat="1" ht="36" customHeight="1" x14ac:dyDescent="0.25">
      <c r="A214" s="766"/>
      <c r="B214" s="524"/>
      <c r="C214" s="640" t="s">
        <v>221</v>
      </c>
      <c r="D214" s="771">
        <v>60</v>
      </c>
      <c r="E214" s="777" t="s">
        <v>10</v>
      </c>
      <c r="F214" s="137">
        <v>2100000</v>
      </c>
      <c r="G214" s="478">
        <f>SUM(F214:F215)</f>
        <v>3234000</v>
      </c>
      <c r="H214" s="775"/>
      <c r="I214" s="524"/>
      <c r="J214" s="436">
        <v>2100000</v>
      </c>
      <c r="K214" s="576"/>
      <c r="L214" s="524"/>
      <c r="M214" s="74"/>
      <c r="N214" s="524"/>
      <c r="O214" s="494"/>
      <c r="P214" s="593"/>
    </row>
    <row r="215" spans="1:16" s="3" customFormat="1" ht="36" customHeight="1" x14ac:dyDescent="0.25">
      <c r="A215" s="766"/>
      <c r="B215" s="524"/>
      <c r="C215" s="641"/>
      <c r="D215" s="772"/>
      <c r="E215" s="777"/>
      <c r="F215" s="137">
        <v>1134000</v>
      </c>
      <c r="G215" s="480"/>
      <c r="H215" s="775"/>
      <c r="I215" s="524"/>
      <c r="J215" s="379">
        <v>1134000</v>
      </c>
      <c r="K215" s="576"/>
      <c r="L215" s="524"/>
      <c r="M215" s="74"/>
      <c r="N215" s="524"/>
      <c r="O215" s="494"/>
      <c r="P215" s="593"/>
    </row>
    <row r="216" spans="1:16" s="3" customFormat="1" ht="36" customHeight="1" x14ac:dyDescent="0.25">
      <c r="A216" s="766"/>
      <c r="B216" s="524"/>
      <c r="C216" s="641"/>
      <c r="D216" s="772"/>
      <c r="E216" s="778" t="s">
        <v>11</v>
      </c>
      <c r="F216" s="137">
        <v>1701000</v>
      </c>
      <c r="G216" s="478">
        <v>1701000</v>
      </c>
      <c r="H216" s="775"/>
      <c r="I216" s="524"/>
      <c r="J216" s="568">
        <v>1701000</v>
      </c>
      <c r="K216" s="576"/>
      <c r="L216" s="524"/>
      <c r="M216" s="74"/>
      <c r="N216" s="524"/>
      <c r="O216" s="494"/>
      <c r="P216" s="593"/>
    </row>
    <row r="217" spans="1:16" s="3" customFormat="1" ht="36" customHeight="1" thickBot="1" x14ac:dyDescent="0.3">
      <c r="A217" s="766"/>
      <c r="B217" s="524"/>
      <c r="C217" s="642"/>
      <c r="D217" s="773"/>
      <c r="E217" s="779"/>
      <c r="F217" s="80">
        <v>0</v>
      </c>
      <c r="G217" s="480"/>
      <c r="H217" s="775"/>
      <c r="I217" s="524"/>
      <c r="J217" s="871"/>
      <c r="K217" s="576"/>
      <c r="L217" s="524"/>
      <c r="M217" s="74"/>
      <c r="N217" s="524"/>
      <c r="O217" s="494"/>
      <c r="P217" s="593"/>
    </row>
    <row r="218" spans="1:16" s="3" customFormat="1" ht="36" customHeight="1" x14ac:dyDescent="0.25">
      <c r="A218" s="766"/>
      <c r="B218" s="524"/>
      <c r="C218" s="640" t="s">
        <v>212</v>
      </c>
      <c r="D218" s="771">
        <v>61</v>
      </c>
      <c r="E218" s="777" t="s">
        <v>10</v>
      </c>
      <c r="F218" s="80">
        <v>788000</v>
      </c>
      <c r="G218" s="478">
        <f>SUM(F218:F219)</f>
        <v>1213520</v>
      </c>
      <c r="H218" s="775"/>
      <c r="I218" s="524"/>
      <c r="J218" s="582">
        <v>1592000</v>
      </c>
      <c r="K218" s="576"/>
      <c r="L218" s="524"/>
      <c r="M218" s="74"/>
      <c r="N218" s="524"/>
      <c r="O218" s="494"/>
      <c r="P218" s="593"/>
    </row>
    <row r="219" spans="1:16" s="3" customFormat="1" ht="36" customHeight="1" x14ac:dyDescent="0.25">
      <c r="A219" s="766"/>
      <c r="B219" s="524"/>
      <c r="C219" s="641"/>
      <c r="D219" s="772"/>
      <c r="E219" s="777"/>
      <c r="F219" s="80">
        <v>425520</v>
      </c>
      <c r="G219" s="480"/>
      <c r="H219" s="775"/>
      <c r="I219" s="524"/>
      <c r="J219" s="568"/>
      <c r="K219" s="576"/>
      <c r="L219" s="524"/>
      <c r="M219" s="74"/>
      <c r="N219" s="524"/>
      <c r="O219" s="494"/>
      <c r="P219" s="593"/>
    </row>
    <row r="220" spans="1:16" s="3" customFormat="1" ht="36" customHeight="1" x14ac:dyDescent="0.25">
      <c r="A220" s="766"/>
      <c r="B220" s="524"/>
      <c r="C220" s="641"/>
      <c r="D220" s="772"/>
      <c r="E220" s="778" t="s">
        <v>11</v>
      </c>
      <c r="F220" s="80">
        <v>638280</v>
      </c>
      <c r="G220" s="478">
        <v>638280</v>
      </c>
      <c r="H220" s="775"/>
      <c r="I220" s="524"/>
      <c r="J220" s="568"/>
      <c r="K220" s="576"/>
      <c r="L220" s="524"/>
      <c r="M220" s="74"/>
      <c r="N220" s="524"/>
      <c r="O220" s="494"/>
      <c r="P220" s="593"/>
    </row>
    <row r="221" spans="1:16" s="3" customFormat="1" ht="36" customHeight="1" x14ac:dyDescent="0.25">
      <c r="A221" s="766"/>
      <c r="B221" s="524"/>
      <c r="C221" s="641"/>
      <c r="D221" s="773"/>
      <c r="E221" s="779"/>
      <c r="F221" s="80">
        <v>0</v>
      </c>
      <c r="G221" s="480"/>
      <c r="H221" s="775"/>
      <c r="I221" s="524"/>
      <c r="J221" s="568">
        <v>1289519.5</v>
      </c>
      <c r="K221" s="576"/>
      <c r="L221" s="524"/>
      <c r="M221" s="74"/>
      <c r="N221" s="524"/>
      <c r="O221" s="494"/>
      <c r="P221" s="593"/>
    </row>
    <row r="222" spans="1:16" s="3" customFormat="1" ht="36" customHeight="1" x14ac:dyDescent="0.25">
      <c r="A222" s="766"/>
      <c r="B222" s="524"/>
      <c r="C222" s="641"/>
      <c r="D222" s="771">
        <v>62</v>
      </c>
      <c r="E222" s="777" t="s">
        <v>10</v>
      </c>
      <c r="F222" s="80">
        <v>1040000</v>
      </c>
      <c r="G222" s="478">
        <f>SUM(F222:F223)</f>
        <v>1601600</v>
      </c>
      <c r="H222" s="775"/>
      <c r="I222" s="524"/>
      <c r="J222" s="568"/>
      <c r="K222" s="576"/>
      <c r="L222" s="524"/>
      <c r="M222" s="74"/>
      <c r="N222" s="524"/>
      <c r="O222" s="494"/>
      <c r="P222" s="593"/>
    </row>
    <row r="223" spans="1:16" s="3" customFormat="1" ht="36" customHeight="1" x14ac:dyDescent="0.25">
      <c r="A223" s="766"/>
      <c r="B223" s="524"/>
      <c r="C223" s="641"/>
      <c r="D223" s="772"/>
      <c r="E223" s="777"/>
      <c r="F223" s="80">
        <v>561600</v>
      </c>
      <c r="G223" s="480"/>
      <c r="H223" s="775"/>
      <c r="I223" s="524"/>
      <c r="J223" s="568"/>
      <c r="K223" s="576"/>
      <c r="L223" s="524"/>
      <c r="M223" s="74"/>
      <c r="N223" s="524"/>
      <c r="O223" s="494"/>
      <c r="P223" s="593"/>
    </row>
    <row r="224" spans="1:16" s="3" customFormat="1" ht="36" customHeight="1" x14ac:dyDescent="0.25">
      <c r="A224" s="766"/>
      <c r="B224" s="524"/>
      <c r="C224" s="641"/>
      <c r="D224" s="772"/>
      <c r="E224" s="769" t="s">
        <v>11</v>
      </c>
      <c r="F224" s="80">
        <v>842400</v>
      </c>
      <c r="G224" s="478">
        <v>842400</v>
      </c>
      <c r="H224" s="775"/>
      <c r="I224" s="524"/>
      <c r="J224" s="568">
        <v>859680</v>
      </c>
      <c r="K224" s="576"/>
      <c r="L224" s="524"/>
      <c r="M224" s="74"/>
      <c r="N224" s="524"/>
      <c r="O224" s="494"/>
      <c r="P224" s="593"/>
    </row>
    <row r="225" spans="1:16" s="3" customFormat="1" ht="36" customHeight="1" x14ac:dyDescent="0.25">
      <c r="A225" s="766"/>
      <c r="B225" s="524"/>
      <c r="C225" s="641"/>
      <c r="D225" s="773"/>
      <c r="E225" s="780"/>
      <c r="F225" s="80">
        <v>0</v>
      </c>
      <c r="G225" s="480"/>
      <c r="H225" s="775"/>
      <c r="I225" s="524"/>
      <c r="J225" s="568"/>
      <c r="K225" s="576"/>
      <c r="L225" s="524"/>
      <c r="M225" s="74"/>
      <c r="N225" s="524"/>
      <c r="O225" s="494"/>
      <c r="P225" s="593"/>
    </row>
    <row r="226" spans="1:16" s="3" customFormat="1" ht="36" customHeight="1" x14ac:dyDescent="0.25">
      <c r="A226" s="766"/>
      <c r="B226" s="524"/>
      <c r="C226" s="641"/>
      <c r="D226" s="771">
        <v>63</v>
      </c>
      <c r="E226" s="777" t="s">
        <v>10</v>
      </c>
      <c r="F226" s="137">
        <v>1592000</v>
      </c>
      <c r="G226" s="478">
        <f>SUM(F226:F227)</f>
        <v>2451680.5</v>
      </c>
      <c r="H226" s="775"/>
      <c r="I226" s="524"/>
      <c r="J226" s="568"/>
      <c r="K226" s="576"/>
      <c r="L226" s="524"/>
      <c r="M226" s="74"/>
      <c r="N226" s="524"/>
      <c r="O226" s="494"/>
      <c r="P226" s="593"/>
    </row>
    <row r="227" spans="1:16" s="3" customFormat="1" ht="36" customHeight="1" x14ac:dyDescent="0.25">
      <c r="A227" s="766"/>
      <c r="B227" s="524"/>
      <c r="C227" s="641"/>
      <c r="D227" s="772"/>
      <c r="E227" s="777"/>
      <c r="F227" s="137">
        <v>859680.5</v>
      </c>
      <c r="G227" s="480"/>
      <c r="H227" s="775"/>
      <c r="I227" s="524"/>
      <c r="J227" s="568">
        <v>1731996</v>
      </c>
      <c r="K227" s="576"/>
      <c r="L227" s="524"/>
      <c r="M227" s="74"/>
      <c r="N227" s="524"/>
      <c r="O227" s="494"/>
      <c r="P227" s="593"/>
    </row>
    <row r="228" spans="1:16" s="3" customFormat="1" ht="36" customHeight="1" x14ac:dyDescent="0.25">
      <c r="A228" s="766"/>
      <c r="B228" s="524"/>
      <c r="C228" s="641"/>
      <c r="D228" s="772"/>
      <c r="E228" s="769" t="s">
        <v>11</v>
      </c>
      <c r="F228" s="137">
        <v>1289519.5</v>
      </c>
      <c r="G228" s="478">
        <v>1289519.5</v>
      </c>
      <c r="H228" s="775"/>
      <c r="I228" s="524"/>
      <c r="J228" s="568"/>
      <c r="K228" s="576"/>
      <c r="L228" s="524"/>
      <c r="M228" s="74"/>
      <c r="N228" s="524"/>
      <c r="O228" s="494"/>
      <c r="P228" s="593"/>
    </row>
    <row r="229" spans="1:16" s="3" customFormat="1" ht="36" customHeight="1" thickBot="1" x14ac:dyDescent="0.3">
      <c r="A229" s="766"/>
      <c r="B229" s="524"/>
      <c r="C229" s="642"/>
      <c r="D229" s="773"/>
      <c r="E229" s="780"/>
      <c r="F229" s="80">
        <v>0</v>
      </c>
      <c r="G229" s="480"/>
      <c r="H229" s="775"/>
      <c r="I229" s="524"/>
      <c r="J229" s="871"/>
      <c r="K229" s="576"/>
      <c r="L229" s="524"/>
      <c r="M229" s="74"/>
      <c r="N229" s="524"/>
      <c r="O229" s="494"/>
      <c r="P229" s="593"/>
    </row>
    <row r="230" spans="1:16" s="3" customFormat="1" ht="36" customHeight="1" x14ac:dyDescent="0.25">
      <c r="A230" s="766"/>
      <c r="B230" s="524"/>
      <c r="C230" s="640" t="s">
        <v>229</v>
      </c>
      <c r="D230" s="771">
        <v>64</v>
      </c>
      <c r="E230" s="777" t="s">
        <v>10</v>
      </c>
      <c r="F230" s="137">
        <v>1655173</v>
      </c>
      <c r="G230" s="478">
        <f>SUM(F230:F231)</f>
        <v>2548965.94</v>
      </c>
      <c r="H230" s="775"/>
      <c r="I230" s="524"/>
      <c r="J230" s="1005">
        <v>1655173</v>
      </c>
      <c r="K230" s="576"/>
      <c r="L230" s="524"/>
      <c r="M230" s="74"/>
      <c r="N230" s="524"/>
      <c r="O230" s="494"/>
      <c r="P230" s="593"/>
    </row>
    <row r="231" spans="1:16" s="3" customFormat="1" ht="36" customHeight="1" x14ac:dyDescent="0.25">
      <c r="A231" s="766"/>
      <c r="B231" s="524"/>
      <c r="C231" s="641"/>
      <c r="D231" s="772"/>
      <c r="E231" s="777"/>
      <c r="F231" s="137">
        <v>893792.94</v>
      </c>
      <c r="G231" s="480"/>
      <c r="H231" s="775"/>
      <c r="I231" s="524"/>
      <c r="J231" s="581"/>
      <c r="K231" s="576"/>
      <c r="L231" s="524"/>
      <c r="M231" s="74"/>
      <c r="N231" s="524"/>
      <c r="O231" s="494"/>
      <c r="P231" s="593"/>
    </row>
    <row r="232" spans="1:16" s="3" customFormat="1" ht="36" customHeight="1" x14ac:dyDescent="0.25">
      <c r="A232" s="766"/>
      <c r="B232" s="524"/>
      <c r="C232" s="641"/>
      <c r="D232" s="772"/>
      <c r="E232" s="769" t="s">
        <v>11</v>
      </c>
      <c r="F232" s="137">
        <v>1340690.06</v>
      </c>
      <c r="G232" s="478">
        <v>1340690.06</v>
      </c>
      <c r="H232" s="775"/>
      <c r="I232" s="524"/>
      <c r="J232" s="581">
        <v>1890000</v>
      </c>
      <c r="K232" s="576"/>
      <c r="L232" s="524"/>
      <c r="M232" s="74"/>
      <c r="N232" s="524"/>
      <c r="O232" s="494"/>
      <c r="P232" s="593"/>
    </row>
    <row r="233" spans="1:16" s="3" customFormat="1" ht="36" customHeight="1" x14ac:dyDescent="0.25">
      <c r="A233" s="766"/>
      <c r="B233" s="524"/>
      <c r="C233" s="642"/>
      <c r="D233" s="773"/>
      <c r="E233" s="780"/>
      <c r="F233" s="80">
        <v>0</v>
      </c>
      <c r="G233" s="480"/>
      <c r="H233" s="775"/>
      <c r="I233" s="524"/>
      <c r="J233" s="581"/>
      <c r="K233" s="576"/>
      <c r="L233" s="524"/>
      <c r="M233" s="74"/>
      <c r="N233" s="524"/>
      <c r="O233" s="494"/>
      <c r="P233" s="593"/>
    </row>
    <row r="234" spans="1:16" s="3" customFormat="1" ht="36" customHeight="1" x14ac:dyDescent="0.25">
      <c r="A234" s="766"/>
      <c r="B234" s="524"/>
      <c r="C234" s="98" t="s">
        <v>212</v>
      </c>
      <c r="D234" s="68">
        <v>196</v>
      </c>
      <c r="E234" s="99" t="s">
        <v>11</v>
      </c>
      <c r="F234" s="80">
        <v>0</v>
      </c>
      <c r="G234" s="80">
        <v>0</v>
      </c>
      <c r="H234" s="775"/>
      <c r="I234" s="524"/>
      <c r="J234" s="581">
        <v>893792.94</v>
      </c>
      <c r="K234" s="576"/>
      <c r="L234" s="524"/>
      <c r="M234" s="74"/>
      <c r="N234" s="524"/>
      <c r="O234" s="494"/>
      <c r="P234" s="593"/>
    </row>
    <row r="235" spans="1:16" s="3" customFormat="1" ht="36" customHeight="1" x14ac:dyDescent="0.25">
      <c r="A235" s="766"/>
      <c r="B235" s="524"/>
      <c r="C235" s="65" t="s">
        <v>212</v>
      </c>
      <c r="D235" s="771">
        <v>174</v>
      </c>
      <c r="E235" s="769" t="s">
        <v>11</v>
      </c>
      <c r="F235" s="137">
        <v>1731996</v>
      </c>
      <c r="G235" s="478">
        <f>SUM(F235:F237)</f>
        <v>4874796</v>
      </c>
      <c r="H235" s="775"/>
      <c r="I235" s="524"/>
      <c r="J235" s="581"/>
      <c r="K235" s="576"/>
      <c r="L235" s="524"/>
      <c r="M235" s="74"/>
      <c r="N235" s="524"/>
      <c r="O235" s="494"/>
      <c r="P235" s="593"/>
    </row>
    <row r="236" spans="1:16" s="3" customFormat="1" ht="36" customHeight="1" x14ac:dyDescent="0.25">
      <c r="A236" s="766"/>
      <c r="B236" s="524"/>
      <c r="C236" s="65" t="s">
        <v>229</v>
      </c>
      <c r="D236" s="772"/>
      <c r="E236" s="770"/>
      <c r="F236" s="137">
        <v>1890000</v>
      </c>
      <c r="G236" s="479"/>
      <c r="H236" s="775"/>
      <c r="I236" s="524"/>
      <c r="J236" s="581">
        <v>1340690</v>
      </c>
      <c r="K236" s="576"/>
      <c r="L236" s="524"/>
      <c r="M236" s="74"/>
      <c r="N236" s="524"/>
      <c r="O236" s="494"/>
      <c r="P236" s="593"/>
    </row>
    <row r="237" spans="1:16" s="3" customFormat="1" ht="36" customHeight="1" thickBot="1" x14ac:dyDescent="0.3">
      <c r="A237" s="766"/>
      <c r="B237" s="525"/>
      <c r="C237" s="98" t="s">
        <v>228</v>
      </c>
      <c r="D237" s="772"/>
      <c r="E237" s="770"/>
      <c r="F237" s="80">
        <v>1252800</v>
      </c>
      <c r="G237" s="480"/>
      <c r="H237" s="776"/>
      <c r="I237" s="525"/>
      <c r="J237" s="870"/>
      <c r="K237" s="577"/>
      <c r="L237" s="525"/>
      <c r="M237" s="74"/>
      <c r="N237" s="525"/>
      <c r="O237" s="530"/>
      <c r="P237" s="593"/>
    </row>
    <row r="238" spans="1:16" s="3" customFormat="1" ht="36" customHeight="1" x14ac:dyDescent="0.25">
      <c r="A238" s="862" t="s">
        <v>43</v>
      </c>
      <c r="B238" s="526">
        <v>18250118</v>
      </c>
      <c r="C238" s="526" t="s">
        <v>58</v>
      </c>
      <c r="D238" s="573">
        <v>52</v>
      </c>
      <c r="E238" s="574" t="s">
        <v>44</v>
      </c>
      <c r="F238" s="19">
        <v>1584000</v>
      </c>
      <c r="G238" s="526">
        <f>(F238+F239+F240+F241+F242+F243+F244+F245+F246)</f>
        <v>7788431</v>
      </c>
      <c r="H238" s="866">
        <f>(G238+G247)</f>
        <v>14710237</v>
      </c>
      <c r="I238" s="526">
        <f>(B238-H238)</f>
        <v>3539881</v>
      </c>
      <c r="J238" s="191">
        <v>766726</v>
      </c>
      <c r="K238" s="867">
        <v>16182308</v>
      </c>
      <c r="L238" s="493"/>
      <c r="M238" s="493"/>
      <c r="N238" s="523">
        <f>(I238-L238)</f>
        <v>3539881</v>
      </c>
      <c r="O238" s="493" t="s">
        <v>643</v>
      </c>
      <c r="P238" s="474" t="s">
        <v>642</v>
      </c>
    </row>
    <row r="239" spans="1:16" s="3" customFormat="1" ht="36" customHeight="1" x14ac:dyDescent="0.25">
      <c r="A239" s="863"/>
      <c r="B239" s="526"/>
      <c r="C239" s="526"/>
      <c r="D239" s="573"/>
      <c r="E239" s="574"/>
      <c r="F239" s="19">
        <v>1150090</v>
      </c>
      <c r="G239" s="526"/>
      <c r="H239" s="866"/>
      <c r="I239" s="526"/>
      <c r="J239" s="168">
        <v>688311</v>
      </c>
      <c r="K239" s="867"/>
      <c r="L239" s="494"/>
      <c r="M239" s="494"/>
      <c r="N239" s="524"/>
      <c r="O239" s="494"/>
      <c r="P239" s="474"/>
    </row>
    <row r="240" spans="1:16" s="3" customFormat="1" ht="36" customHeight="1" x14ac:dyDescent="0.25">
      <c r="A240" s="863"/>
      <c r="B240" s="526"/>
      <c r="C240" s="526"/>
      <c r="D240" s="573"/>
      <c r="E240" s="21" t="s">
        <v>45</v>
      </c>
      <c r="F240" s="19">
        <v>766726</v>
      </c>
      <c r="G240" s="526"/>
      <c r="H240" s="866"/>
      <c r="I240" s="526"/>
      <c r="J240" s="344">
        <v>458874</v>
      </c>
      <c r="K240" s="867"/>
      <c r="L240" s="494"/>
      <c r="M240" s="494"/>
      <c r="N240" s="524"/>
      <c r="O240" s="494"/>
      <c r="P240" s="474"/>
    </row>
    <row r="241" spans="1:16" s="3" customFormat="1" ht="36" customHeight="1" x14ac:dyDescent="0.25">
      <c r="A241" s="863"/>
      <c r="B241" s="526"/>
      <c r="C241" s="526"/>
      <c r="D241" s="573">
        <v>53</v>
      </c>
      <c r="E241" s="21" t="s">
        <v>46</v>
      </c>
      <c r="F241" s="343">
        <v>992000</v>
      </c>
      <c r="G241" s="526"/>
      <c r="H241" s="866"/>
      <c r="I241" s="526"/>
      <c r="J241" s="344">
        <v>948000</v>
      </c>
      <c r="K241" s="867"/>
      <c r="L241" s="494"/>
      <c r="M241" s="494"/>
      <c r="N241" s="524"/>
      <c r="O241" s="494"/>
      <c r="P241" s="474"/>
    </row>
    <row r="242" spans="1:16" s="3" customFormat="1" ht="36" customHeight="1" x14ac:dyDescent="0.25">
      <c r="A242" s="863"/>
      <c r="B242" s="526"/>
      <c r="C242" s="526"/>
      <c r="D242" s="573"/>
      <c r="E242" s="574" t="s">
        <v>47</v>
      </c>
      <c r="F242" s="343">
        <v>720258</v>
      </c>
      <c r="G242" s="526"/>
      <c r="H242" s="866"/>
      <c r="I242" s="526"/>
      <c r="J242" s="168">
        <v>1150090</v>
      </c>
      <c r="K242" s="867"/>
      <c r="L242" s="494"/>
      <c r="M242" s="494"/>
      <c r="N242" s="524"/>
      <c r="O242" s="494"/>
      <c r="P242" s="474"/>
    </row>
    <row r="243" spans="1:16" s="3" customFormat="1" ht="36" customHeight="1" x14ac:dyDescent="0.25">
      <c r="A243" s="863"/>
      <c r="B243" s="526"/>
      <c r="C243" s="526"/>
      <c r="D243" s="573"/>
      <c r="E243" s="574"/>
      <c r="F243" s="343">
        <v>480172</v>
      </c>
      <c r="G243" s="526"/>
      <c r="H243" s="866"/>
      <c r="I243" s="526"/>
      <c r="J243" s="168">
        <v>1584000</v>
      </c>
      <c r="K243" s="867"/>
      <c r="L243" s="494"/>
      <c r="M243" s="494"/>
      <c r="N243" s="524"/>
      <c r="O243" s="494"/>
      <c r="P243" s="474"/>
    </row>
    <row r="244" spans="1:16" s="3" customFormat="1" ht="36" customHeight="1" x14ac:dyDescent="0.25">
      <c r="A244" s="863"/>
      <c r="B244" s="526"/>
      <c r="C244" s="526"/>
      <c r="D244" s="573">
        <v>54</v>
      </c>
      <c r="E244" s="574" t="s">
        <v>48</v>
      </c>
      <c r="F244" s="343">
        <v>948000</v>
      </c>
      <c r="G244" s="526"/>
      <c r="H244" s="866"/>
      <c r="I244" s="526"/>
      <c r="J244" s="344">
        <v>992000</v>
      </c>
      <c r="K244" s="867"/>
      <c r="L244" s="494"/>
      <c r="M244" s="494"/>
      <c r="N244" s="524"/>
      <c r="O244" s="494"/>
      <c r="P244" s="474"/>
    </row>
    <row r="245" spans="1:16" s="3" customFormat="1" ht="36" customHeight="1" x14ac:dyDescent="0.25">
      <c r="A245" s="863"/>
      <c r="B245" s="526"/>
      <c r="C245" s="526"/>
      <c r="D245" s="573"/>
      <c r="E245" s="574"/>
      <c r="F245" s="343">
        <v>458874</v>
      </c>
      <c r="G245" s="526"/>
      <c r="H245" s="866"/>
      <c r="I245" s="526"/>
      <c r="J245" s="344">
        <v>720258</v>
      </c>
      <c r="K245" s="867"/>
      <c r="L245" s="494"/>
      <c r="M245" s="494"/>
      <c r="N245" s="524"/>
      <c r="O245" s="494"/>
      <c r="P245" s="474"/>
    </row>
    <row r="246" spans="1:16" s="3" customFormat="1" ht="36" customHeight="1" thickBot="1" x14ac:dyDescent="0.3">
      <c r="A246" s="863"/>
      <c r="B246" s="526"/>
      <c r="C246" s="526"/>
      <c r="D246" s="573"/>
      <c r="E246" s="21" t="s">
        <v>49</v>
      </c>
      <c r="F246" s="19">
        <v>688311</v>
      </c>
      <c r="G246" s="526"/>
      <c r="H246" s="866"/>
      <c r="I246" s="526"/>
      <c r="J246" s="354">
        <v>480172</v>
      </c>
      <c r="K246" s="867"/>
      <c r="L246" s="494"/>
      <c r="M246" s="494"/>
      <c r="N246" s="524"/>
      <c r="O246" s="494"/>
      <c r="P246" s="474"/>
    </row>
    <row r="247" spans="1:16" s="3" customFormat="1" ht="36" customHeight="1" x14ac:dyDescent="0.25">
      <c r="A247" s="863"/>
      <c r="B247" s="526"/>
      <c r="C247" s="526" t="s">
        <v>59</v>
      </c>
      <c r="D247" s="573">
        <v>55</v>
      </c>
      <c r="E247" s="574" t="s">
        <v>50</v>
      </c>
      <c r="F247" s="19">
        <v>1976847</v>
      </c>
      <c r="G247" s="526">
        <f>(F247+F248+F249+F250+F251+F252+F253+F254+F255)</f>
        <v>6921806</v>
      </c>
      <c r="H247" s="866"/>
      <c r="I247" s="526"/>
      <c r="J247" s="342">
        <v>2249000</v>
      </c>
      <c r="K247" s="867"/>
      <c r="L247" s="494"/>
      <c r="M247" s="494"/>
      <c r="N247" s="524"/>
      <c r="O247" s="494"/>
      <c r="P247" s="474"/>
    </row>
    <row r="248" spans="1:16" s="3" customFormat="1" ht="36" customHeight="1" x14ac:dyDescent="0.25">
      <c r="A248" s="863"/>
      <c r="B248" s="526"/>
      <c r="C248" s="526"/>
      <c r="D248" s="573"/>
      <c r="E248" s="574"/>
      <c r="F248" s="343">
        <v>658751</v>
      </c>
      <c r="G248" s="526"/>
      <c r="H248" s="866"/>
      <c r="I248" s="526"/>
      <c r="J248" s="344">
        <v>658751</v>
      </c>
      <c r="K248" s="867"/>
      <c r="L248" s="494"/>
      <c r="M248" s="494"/>
      <c r="N248" s="524"/>
      <c r="O248" s="494"/>
      <c r="P248" s="474"/>
    </row>
    <row r="249" spans="1:16" s="3" customFormat="1" ht="36" customHeight="1" x14ac:dyDescent="0.25">
      <c r="A249" s="863"/>
      <c r="B249" s="526"/>
      <c r="C249" s="526"/>
      <c r="D249" s="573"/>
      <c r="E249" s="21" t="s">
        <v>51</v>
      </c>
      <c r="F249" s="343">
        <v>988126</v>
      </c>
      <c r="G249" s="526"/>
      <c r="H249" s="866"/>
      <c r="I249" s="526"/>
      <c r="J249" s="344">
        <v>988126</v>
      </c>
      <c r="K249" s="867"/>
      <c r="L249" s="494"/>
      <c r="M249" s="494"/>
      <c r="N249" s="524"/>
      <c r="O249" s="494"/>
      <c r="P249" s="474"/>
    </row>
    <row r="250" spans="1:16" s="3" customFormat="1" ht="36" customHeight="1" x14ac:dyDescent="0.25">
      <c r="A250" s="863"/>
      <c r="B250" s="526"/>
      <c r="C250" s="526"/>
      <c r="D250" s="573">
        <v>56</v>
      </c>
      <c r="E250" s="21" t="s">
        <v>52</v>
      </c>
      <c r="F250" s="19">
        <v>899600</v>
      </c>
      <c r="G250" s="526"/>
      <c r="H250" s="866"/>
      <c r="I250" s="526"/>
      <c r="J250" s="168">
        <v>2249000</v>
      </c>
      <c r="K250" s="867"/>
      <c r="L250" s="494"/>
      <c r="M250" s="494"/>
      <c r="N250" s="524"/>
      <c r="O250" s="494"/>
      <c r="P250" s="474"/>
    </row>
    <row r="251" spans="1:16" s="3" customFormat="1" ht="36" customHeight="1" x14ac:dyDescent="0.25">
      <c r="A251" s="863"/>
      <c r="B251" s="526"/>
      <c r="C251" s="526"/>
      <c r="D251" s="573"/>
      <c r="E251" s="574" t="s">
        <v>53</v>
      </c>
      <c r="F251" s="19">
        <v>449665</v>
      </c>
      <c r="G251" s="526"/>
      <c r="H251" s="866"/>
      <c r="I251" s="526"/>
      <c r="J251" s="168">
        <v>2249000</v>
      </c>
      <c r="K251" s="867"/>
      <c r="L251" s="494"/>
      <c r="M251" s="494"/>
      <c r="N251" s="524"/>
      <c r="O251" s="494"/>
      <c r="P251" s="474"/>
    </row>
    <row r="252" spans="1:16" s="3" customFormat="1" ht="36" customHeight="1" x14ac:dyDescent="0.25">
      <c r="A252" s="863"/>
      <c r="B252" s="526"/>
      <c r="C252" s="526"/>
      <c r="D252" s="573"/>
      <c r="E252" s="574"/>
      <c r="F252" s="19">
        <v>299776</v>
      </c>
      <c r="G252" s="526"/>
      <c r="H252" s="866"/>
      <c r="I252" s="526"/>
      <c r="J252" s="168"/>
      <c r="K252" s="867"/>
      <c r="L252" s="494"/>
      <c r="M252" s="494"/>
      <c r="N252" s="524"/>
      <c r="O252" s="494"/>
      <c r="P252" s="474"/>
    </row>
    <row r="253" spans="1:16" s="3" customFormat="1" ht="36" customHeight="1" x14ac:dyDescent="0.25">
      <c r="A253" s="863"/>
      <c r="B253" s="526"/>
      <c r="C253" s="526"/>
      <c r="D253" s="573">
        <v>57</v>
      </c>
      <c r="E253" s="574" t="s">
        <v>54</v>
      </c>
      <c r="F253" s="19">
        <v>899600</v>
      </c>
      <c r="G253" s="526"/>
      <c r="H253" s="866"/>
      <c r="I253" s="526"/>
      <c r="J253" s="168"/>
      <c r="K253" s="867"/>
      <c r="L253" s="494"/>
      <c r="M253" s="494"/>
      <c r="N253" s="524"/>
      <c r="O253" s="494"/>
      <c r="P253" s="474"/>
    </row>
    <row r="254" spans="1:16" s="3" customFormat="1" ht="36" customHeight="1" x14ac:dyDescent="0.25">
      <c r="A254" s="863"/>
      <c r="B254" s="526"/>
      <c r="C254" s="526"/>
      <c r="D254" s="573"/>
      <c r="E254" s="574"/>
      <c r="F254" s="19">
        <v>449665</v>
      </c>
      <c r="G254" s="526"/>
      <c r="H254" s="866"/>
      <c r="I254" s="526"/>
      <c r="J254" s="168"/>
      <c r="K254" s="867"/>
      <c r="L254" s="494"/>
      <c r="M254" s="494"/>
      <c r="N254" s="524"/>
      <c r="O254" s="494"/>
      <c r="P254" s="474"/>
    </row>
    <row r="255" spans="1:16" s="3" customFormat="1" ht="36" customHeight="1" x14ac:dyDescent="0.25">
      <c r="A255" s="863"/>
      <c r="B255" s="526"/>
      <c r="C255" s="526"/>
      <c r="D255" s="573"/>
      <c r="E255" s="21" t="s">
        <v>55</v>
      </c>
      <c r="F255" s="19">
        <v>299776</v>
      </c>
      <c r="G255" s="526"/>
      <c r="H255" s="866"/>
      <c r="I255" s="526"/>
      <c r="J255" s="168"/>
      <c r="K255" s="867"/>
      <c r="L255" s="494"/>
      <c r="M255" s="494"/>
      <c r="N255" s="524"/>
      <c r="O255" s="494"/>
      <c r="P255" s="474"/>
    </row>
    <row r="256" spans="1:16" s="3" customFormat="1" ht="36" customHeight="1" x14ac:dyDescent="0.25">
      <c r="A256" s="864"/>
      <c r="B256" s="526"/>
      <c r="C256" s="15" t="s">
        <v>58</v>
      </c>
      <c r="D256" s="246">
        <v>197</v>
      </c>
      <c r="E256" s="21" t="s">
        <v>56</v>
      </c>
      <c r="F256" s="19">
        <v>0</v>
      </c>
      <c r="G256" s="15">
        <f>(F256)</f>
        <v>0</v>
      </c>
      <c r="H256" s="866"/>
      <c r="I256" s="526"/>
      <c r="J256" s="168"/>
      <c r="K256" s="867"/>
      <c r="L256" s="530"/>
      <c r="M256" s="530"/>
      <c r="N256" s="525"/>
      <c r="O256" s="530"/>
      <c r="P256" s="474"/>
    </row>
    <row r="257" spans="1:16" s="3" customFormat="1" ht="36" customHeight="1" x14ac:dyDescent="0.25">
      <c r="A257" s="702" t="s">
        <v>68</v>
      </c>
      <c r="B257" s="526">
        <v>24217015</v>
      </c>
      <c r="C257" s="526" t="s">
        <v>69</v>
      </c>
      <c r="D257" s="771">
        <v>68</v>
      </c>
      <c r="E257" s="633" t="s">
        <v>72</v>
      </c>
      <c r="F257" s="33">
        <v>928000</v>
      </c>
      <c r="G257" s="526">
        <f>(F257+F258+F259)</f>
        <v>2083360</v>
      </c>
      <c r="H257" s="570">
        <f>(G257+G260+G262+G266+G269+G272+G276+G280+G283+G285)</f>
        <v>20598701.359999999</v>
      </c>
      <c r="I257" s="526">
        <f>(B257-H257)</f>
        <v>3618313.6400000006</v>
      </c>
      <c r="J257" s="168">
        <v>2058000</v>
      </c>
      <c r="K257" s="822">
        <v>20598701.359999999</v>
      </c>
      <c r="L257" s="526">
        <f>(B257-K257)</f>
        <v>3618313.6400000006</v>
      </c>
      <c r="M257" s="526">
        <f>(I257-L257)</f>
        <v>0</v>
      </c>
      <c r="N257" s="523">
        <f>(I257-L257)</f>
        <v>0</v>
      </c>
      <c r="O257" s="497" t="s">
        <v>36</v>
      </c>
      <c r="P257" s="495" t="s">
        <v>82</v>
      </c>
    </row>
    <row r="258" spans="1:16" s="3" customFormat="1" ht="36" customHeight="1" x14ac:dyDescent="0.25">
      <c r="A258" s="698"/>
      <c r="B258" s="526"/>
      <c r="C258" s="526"/>
      <c r="D258" s="772"/>
      <c r="E258" s="636"/>
      <c r="F258" s="33">
        <v>462144</v>
      </c>
      <c r="G258" s="526"/>
      <c r="H258" s="570"/>
      <c r="I258" s="526"/>
      <c r="J258" s="168">
        <v>236640</v>
      </c>
      <c r="K258" s="822"/>
      <c r="L258" s="526"/>
      <c r="M258" s="526"/>
      <c r="N258" s="524"/>
      <c r="O258" s="497"/>
      <c r="P258" s="496"/>
    </row>
    <row r="259" spans="1:16" s="3" customFormat="1" ht="36" customHeight="1" x14ac:dyDescent="0.25">
      <c r="A259" s="698"/>
      <c r="B259" s="526"/>
      <c r="C259" s="526"/>
      <c r="D259" s="772"/>
      <c r="E259" s="634"/>
      <c r="F259" s="33">
        <v>693216</v>
      </c>
      <c r="G259" s="526"/>
      <c r="H259" s="570"/>
      <c r="I259" s="526"/>
      <c r="J259" s="168">
        <v>1155360</v>
      </c>
      <c r="K259" s="822"/>
      <c r="L259" s="526"/>
      <c r="M259" s="526"/>
      <c r="N259" s="524"/>
      <c r="O259" s="497"/>
      <c r="P259" s="496"/>
    </row>
    <row r="260" spans="1:16" s="3" customFormat="1" ht="36" customHeight="1" x14ac:dyDescent="0.25">
      <c r="A260" s="698"/>
      <c r="B260" s="526"/>
      <c r="C260" s="526"/>
      <c r="D260" s="772"/>
      <c r="E260" s="633" t="s">
        <v>73</v>
      </c>
      <c r="F260" s="33">
        <v>92800</v>
      </c>
      <c r="G260" s="526">
        <f>(F260+F261)</f>
        <v>236640</v>
      </c>
      <c r="H260" s="570"/>
      <c r="I260" s="526"/>
      <c r="J260" s="168">
        <v>928000</v>
      </c>
      <c r="K260" s="822"/>
      <c r="L260" s="526"/>
      <c r="M260" s="526"/>
      <c r="N260" s="524"/>
      <c r="O260" s="497"/>
      <c r="P260" s="496"/>
    </row>
    <row r="261" spans="1:16" s="3" customFormat="1" ht="36" customHeight="1" x14ac:dyDescent="0.25">
      <c r="A261" s="698"/>
      <c r="B261" s="526"/>
      <c r="C261" s="526"/>
      <c r="D261" s="773"/>
      <c r="E261" s="634"/>
      <c r="F261" s="33">
        <v>143840</v>
      </c>
      <c r="G261" s="526"/>
      <c r="H261" s="570"/>
      <c r="I261" s="526"/>
      <c r="J261" s="168">
        <v>978108</v>
      </c>
      <c r="K261" s="822"/>
      <c r="L261" s="526"/>
      <c r="M261" s="526"/>
      <c r="N261" s="524"/>
      <c r="O261" s="497"/>
      <c r="P261" s="496"/>
    </row>
    <row r="262" spans="1:16" s="3" customFormat="1" ht="36" customHeight="1" x14ac:dyDescent="0.25">
      <c r="A262" s="698"/>
      <c r="B262" s="526"/>
      <c r="C262" s="526"/>
      <c r="D262" s="771">
        <v>69</v>
      </c>
      <c r="E262" s="633" t="s">
        <v>74</v>
      </c>
      <c r="F262" s="33">
        <v>2744000</v>
      </c>
      <c r="G262" s="526">
        <f>(F262+F263+F264+F265)</f>
        <v>5350250.54</v>
      </c>
      <c r="H262" s="570"/>
      <c r="I262" s="526"/>
      <c r="J262" s="523">
        <v>1004371</v>
      </c>
      <c r="K262" s="822"/>
      <c r="L262" s="526"/>
      <c r="M262" s="526"/>
      <c r="N262" s="524"/>
      <c r="O262" s="497"/>
      <c r="P262" s="496"/>
    </row>
    <row r="263" spans="1:16" s="3" customFormat="1" ht="36" customHeight="1" x14ac:dyDescent="0.25">
      <c r="A263" s="698"/>
      <c r="B263" s="526"/>
      <c r="C263" s="526"/>
      <c r="D263" s="772"/>
      <c r="E263" s="636"/>
      <c r="F263" s="33">
        <v>823200</v>
      </c>
      <c r="G263" s="526"/>
      <c r="H263" s="570"/>
      <c r="I263" s="526"/>
      <c r="J263" s="525"/>
      <c r="K263" s="822"/>
      <c r="L263" s="526"/>
      <c r="M263" s="526"/>
      <c r="N263" s="524"/>
      <c r="O263" s="497"/>
      <c r="P263" s="496"/>
    </row>
    <row r="264" spans="1:16" s="3" customFormat="1" ht="36" customHeight="1" x14ac:dyDescent="0.25">
      <c r="A264" s="698"/>
      <c r="B264" s="526"/>
      <c r="C264" s="526"/>
      <c r="D264" s="772"/>
      <c r="E264" s="636"/>
      <c r="F264" s="33">
        <v>1234800</v>
      </c>
      <c r="G264" s="526"/>
      <c r="H264" s="570"/>
      <c r="I264" s="526"/>
      <c r="J264" s="523">
        <v>1370628</v>
      </c>
      <c r="K264" s="822"/>
      <c r="L264" s="526"/>
      <c r="M264" s="526"/>
      <c r="N264" s="524"/>
      <c r="O264" s="497"/>
      <c r="P264" s="496"/>
    </row>
    <row r="265" spans="1:16" s="3" customFormat="1" ht="36" customHeight="1" x14ac:dyDescent="0.25">
      <c r="A265" s="698"/>
      <c r="B265" s="526"/>
      <c r="C265" s="526"/>
      <c r="D265" s="772"/>
      <c r="E265" s="634"/>
      <c r="F265" s="33">
        <v>548250.54</v>
      </c>
      <c r="G265" s="526"/>
      <c r="H265" s="570"/>
      <c r="I265" s="526"/>
      <c r="J265" s="525"/>
      <c r="K265" s="822"/>
      <c r="L265" s="526"/>
      <c r="M265" s="526"/>
      <c r="N265" s="524"/>
      <c r="O265" s="497"/>
      <c r="P265" s="496"/>
    </row>
    <row r="266" spans="1:16" s="3" customFormat="1" ht="36" customHeight="1" x14ac:dyDescent="0.25">
      <c r="A266" s="698"/>
      <c r="B266" s="526"/>
      <c r="C266" s="526"/>
      <c r="D266" s="772"/>
      <c r="E266" s="633" t="s">
        <v>75</v>
      </c>
      <c r="F266" s="33">
        <v>822377.46</v>
      </c>
      <c r="G266" s="526">
        <f>(F266)</f>
        <v>822377.46</v>
      </c>
      <c r="H266" s="570"/>
      <c r="I266" s="526"/>
      <c r="J266" s="526">
        <v>2744000</v>
      </c>
      <c r="K266" s="822"/>
      <c r="L266" s="526"/>
      <c r="M266" s="526"/>
      <c r="N266" s="524"/>
      <c r="O266" s="497"/>
      <c r="P266" s="496"/>
    </row>
    <row r="267" spans="1:16" s="3" customFormat="1" ht="36" customHeight="1" x14ac:dyDescent="0.25">
      <c r="A267" s="698"/>
      <c r="B267" s="526"/>
      <c r="C267" s="526"/>
      <c r="D267" s="772"/>
      <c r="E267" s="636"/>
      <c r="F267" s="33">
        <v>0</v>
      </c>
      <c r="G267" s="526"/>
      <c r="H267" s="570"/>
      <c r="I267" s="526"/>
      <c r="J267" s="526"/>
      <c r="K267" s="822"/>
      <c r="L267" s="526"/>
      <c r="M267" s="526"/>
      <c r="N267" s="524"/>
      <c r="O267" s="497"/>
      <c r="P267" s="496"/>
    </row>
    <row r="268" spans="1:16" s="3" customFormat="1" ht="36" customHeight="1" thickBot="1" x14ac:dyDescent="0.3">
      <c r="A268" s="698"/>
      <c r="B268" s="526"/>
      <c r="C268" s="526"/>
      <c r="D268" s="773"/>
      <c r="E268" s="634"/>
      <c r="F268" s="33">
        <v>0</v>
      </c>
      <c r="G268" s="526"/>
      <c r="H268" s="570"/>
      <c r="I268" s="526"/>
      <c r="J268" s="1002"/>
      <c r="K268" s="822"/>
      <c r="L268" s="526"/>
      <c r="M268" s="526"/>
      <c r="N268" s="524"/>
      <c r="O268" s="497"/>
      <c r="P268" s="496"/>
    </row>
    <row r="269" spans="1:16" s="3" customFormat="1" ht="36" customHeight="1" x14ac:dyDescent="0.25">
      <c r="A269" s="698"/>
      <c r="B269" s="526"/>
      <c r="C269" s="526" t="s">
        <v>63</v>
      </c>
      <c r="D269" s="771">
        <v>70</v>
      </c>
      <c r="E269" s="633" t="s">
        <v>76</v>
      </c>
      <c r="F269" s="33">
        <v>1705623</v>
      </c>
      <c r="G269" s="526">
        <f>(F269+F270+F271)</f>
        <v>3496527.3600000003</v>
      </c>
      <c r="H269" s="570"/>
      <c r="I269" s="526"/>
      <c r="J269" s="191">
        <v>1705323</v>
      </c>
      <c r="K269" s="822"/>
      <c r="L269" s="526"/>
      <c r="M269" s="526"/>
      <c r="N269" s="524"/>
      <c r="O269" s="497"/>
      <c r="P269" s="496"/>
    </row>
    <row r="270" spans="1:16" s="3" customFormat="1" ht="36" customHeight="1" x14ac:dyDescent="0.25">
      <c r="A270" s="698"/>
      <c r="B270" s="526"/>
      <c r="C270" s="526"/>
      <c r="D270" s="772"/>
      <c r="E270" s="636"/>
      <c r="F270" s="33">
        <v>716361.56</v>
      </c>
      <c r="G270" s="526"/>
      <c r="H270" s="570"/>
      <c r="I270" s="526"/>
      <c r="J270" s="168">
        <v>716361.56</v>
      </c>
      <c r="K270" s="822"/>
      <c r="L270" s="526"/>
      <c r="M270" s="526"/>
      <c r="N270" s="524"/>
      <c r="O270" s="497"/>
      <c r="P270" s="496"/>
    </row>
    <row r="271" spans="1:16" s="3" customFormat="1" ht="36" customHeight="1" x14ac:dyDescent="0.25">
      <c r="A271" s="698"/>
      <c r="B271" s="526"/>
      <c r="C271" s="526"/>
      <c r="D271" s="772"/>
      <c r="E271" s="634"/>
      <c r="F271" s="33">
        <v>1074542.8</v>
      </c>
      <c r="G271" s="526"/>
      <c r="H271" s="570"/>
      <c r="I271" s="526"/>
      <c r="J271" s="168">
        <v>307012</v>
      </c>
      <c r="K271" s="822"/>
      <c r="L271" s="526"/>
      <c r="M271" s="526"/>
      <c r="N271" s="524"/>
      <c r="O271" s="497"/>
      <c r="P271" s="496"/>
    </row>
    <row r="272" spans="1:16" s="3" customFormat="1" ht="36" customHeight="1" x14ac:dyDescent="0.25">
      <c r="A272" s="698"/>
      <c r="B272" s="526"/>
      <c r="C272" s="526"/>
      <c r="D272" s="772"/>
      <c r="E272" s="633" t="s">
        <v>77</v>
      </c>
      <c r="F272" s="33">
        <v>204675</v>
      </c>
      <c r="G272" s="526">
        <f>(F272+F273)</f>
        <v>511687</v>
      </c>
      <c r="H272" s="570"/>
      <c r="I272" s="526"/>
      <c r="J272" s="523">
        <v>204675</v>
      </c>
      <c r="K272" s="822"/>
      <c r="L272" s="526"/>
      <c r="M272" s="526"/>
      <c r="N272" s="524"/>
      <c r="O272" s="497"/>
      <c r="P272" s="496"/>
    </row>
    <row r="273" spans="1:16" s="3" customFormat="1" ht="36" customHeight="1" x14ac:dyDescent="0.25">
      <c r="A273" s="698"/>
      <c r="B273" s="526"/>
      <c r="C273" s="526"/>
      <c r="D273" s="772"/>
      <c r="E273" s="636"/>
      <c r="F273" s="33">
        <v>307012</v>
      </c>
      <c r="G273" s="526"/>
      <c r="H273" s="570"/>
      <c r="I273" s="526"/>
      <c r="J273" s="525"/>
      <c r="K273" s="822"/>
      <c r="L273" s="526"/>
      <c r="M273" s="526"/>
      <c r="N273" s="524"/>
      <c r="O273" s="497"/>
      <c r="P273" s="496"/>
    </row>
    <row r="274" spans="1:16" s="3" customFormat="1" ht="36" customHeight="1" x14ac:dyDescent="0.25">
      <c r="A274" s="698"/>
      <c r="B274" s="526"/>
      <c r="C274" s="526"/>
      <c r="D274" s="772"/>
      <c r="E274" s="636"/>
      <c r="F274" s="33">
        <v>0</v>
      </c>
      <c r="G274" s="526"/>
      <c r="H274" s="570"/>
      <c r="I274" s="526"/>
      <c r="J274" s="523">
        <v>1074542.8</v>
      </c>
      <c r="K274" s="822"/>
      <c r="L274" s="526"/>
      <c r="M274" s="526"/>
      <c r="N274" s="524"/>
      <c r="O274" s="497"/>
      <c r="P274" s="496"/>
    </row>
    <row r="275" spans="1:16" s="3" customFormat="1" ht="36" customHeight="1" thickBot="1" x14ac:dyDescent="0.3">
      <c r="A275" s="698"/>
      <c r="B275" s="526"/>
      <c r="C275" s="526"/>
      <c r="D275" s="773"/>
      <c r="E275" s="634"/>
      <c r="F275" s="33">
        <v>0</v>
      </c>
      <c r="G275" s="526"/>
      <c r="H275" s="570"/>
      <c r="I275" s="526"/>
      <c r="J275" s="546"/>
      <c r="K275" s="822"/>
      <c r="L275" s="526"/>
      <c r="M275" s="526"/>
      <c r="N275" s="524"/>
      <c r="O275" s="497"/>
      <c r="P275" s="496"/>
    </row>
    <row r="276" spans="1:16" s="3" customFormat="1" ht="36" customHeight="1" x14ac:dyDescent="0.25">
      <c r="A276" s="698"/>
      <c r="B276" s="526"/>
      <c r="C276" s="526" t="s">
        <v>70</v>
      </c>
      <c r="D276" s="771">
        <v>71</v>
      </c>
      <c r="E276" s="633" t="s">
        <v>78</v>
      </c>
      <c r="F276" s="33">
        <v>2724000</v>
      </c>
      <c r="G276" s="526">
        <f>(F276+F277+F278+F279)</f>
        <v>5306352</v>
      </c>
      <c r="H276" s="570"/>
      <c r="I276" s="526"/>
      <c r="J276" s="545">
        <v>809028</v>
      </c>
      <c r="K276" s="822"/>
      <c r="L276" s="526"/>
      <c r="M276" s="526"/>
      <c r="N276" s="524"/>
      <c r="O276" s="497"/>
      <c r="P276" s="496"/>
    </row>
    <row r="277" spans="1:16" s="3" customFormat="1" ht="36" customHeight="1" x14ac:dyDescent="0.25">
      <c r="A277" s="698"/>
      <c r="B277" s="526"/>
      <c r="C277" s="526"/>
      <c r="D277" s="772"/>
      <c r="E277" s="636"/>
      <c r="F277" s="33">
        <v>817200</v>
      </c>
      <c r="G277" s="526"/>
      <c r="H277" s="570"/>
      <c r="I277" s="526"/>
      <c r="J277" s="524"/>
      <c r="K277" s="822"/>
      <c r="L277" s="526"/>
      <c r="M277" s="526"/>
      <c r="N277" s="524"/>
      <c r="O277" s="497"/>
      <c r="P277" s="496"/>
    </row>
    <row r="278" spans="1:16" s="3" customFormat="1" ht="36" customHeight="1" x14ac:dyDescent="0.25">
      <c r="A278" s="698"/>
      <c r="B278" s="526"/>
      <c r="C278" s="526"/>
      <c r="D278" s="772"/>
      <c r="E278" s="636"/>
      <c r="F278" s="33">
        <v>1225800</v>
      </c>
      <c r="G278" s="526"/>
      <c r="H278" s="570"/>
      <c r="I278" s="526"/>
      <c r="J278" s="525"/>
      <c r="K278" s="822"/>
      <c r="L278" s="526"/>
      <c r="M278" s="526"/>
      <c r="N278" s="524"/>
      <c r="O278" s="497"/>
      <c r="P278" s="496"/>
    </row>
    <row r="279" spans="1:16" s="3" customFormat="1" ht="36" customHeight="1" x14ac:dyDescent="0.25">
      <c r="A279" s="698"/>
      <c r="B279" s="526"/>
      <c r="C279" s="526"/>
      <c r="D279" s="772"/>
      <c r="E279" s="634"/>
      <c r="F279" s="33">
        <v>539352</v>
      </c>
      <c r="G279" s="526"/>
      <c r="H279" s="570"/>
      <c r="I279" s="526"/>
      <c r="J279" s="168">
        <v>2724000</v>
      </c>
      <c r="K279" s="822"/>
      <c r="L279" s="526"/>
      <c r="M279" s="526"/>
      <c r="N279" s="524"/>
      <c r="O279" s="497"/>
      <c r="P279" s="496"/>
    </row>
    <row r="280" spans="1:16" s="3" customFormat="1" ht="36" customHeight="1" x14ac:dyDescent="0.25">
      <c r="A280" s="698"/>
      <c r="B280" s="526"/>
      <c r="C280" s="526"/>
      <c r="D280" s="772"/>
      <c r="E280" s="633" t="s">
        <v>79</v>
      </c>
      <c r="F280" s="33">
        <v>809028</v>
      </c>
      <c r="G280" s="526">
        <f>(F280+F281+F282)</f>
        <v>809028</v>
      </c>
      <c r="H280" s="570"/>
      <c r="I280" s="526"/>
      <c r="J280" s="168">
        <v>539352</v>
      </c>
      <c r="K280" s="822"/>
      <c r="L280" s="526"/>
      <c r="M280" s="526"/>
      <c r="N280" s="524"/>
      <c r="O280" s="497"/>
      <c r="P280" s="496"/>
    </row>
    <row r="281" spans="1:16" s="3" customFormat="1" ht="36" customHeight="1" x14ac:dyDescent="0.25">
      <c r="A281" s="698"/>
      <c r="B281" s="526"/>
      <c r="C281" s="526"/>
      <c r="D281" s="772"/>
      <c r="E281" s="636"/>
      <c r="F281" s="28">
        <v>0</v>
      </c>
      <c r="G281" s="526"/>
      <c r="H281" s="570"/>
      <c r="I281" s="526"/>
      <c r="J281" s="168">
        <v>817200</v>
      </c>
      <c r="K281" s="822"/>
      <c r="L281" s="526"/>
      <c r="M281" s="526"/>
      <c r="N281" s="524"/>
      <c r="O281" s="497"/>
      <c r="P281" s="496"/>
    </row>
    <row r="282" spans="1:16" s="3" customFormat="1" ht="36" customHeight="1" thickBot="1" x14ac:dyDescent="0.3">
      <c r="A282" s="698"/>
      <c r="B282" s="526"/>
      <c r="C282" s="526"/>
      <c r="D282" s="773"/>
      <c r="E282" s="634"/>
      <c r="F282" s="28">
        <v>0</v>
      </c>
      <c r="G282" s="526"/>
      <c r="H282" s="570"/>
      <c r="I282" s="526"/>
      <c r="J282" s="231">
        <v>1225800</v>
      </c>
      <c r="K282" s="822"/>
      <c r="L282" s="526"/>
      <c r="M282" s="526"/>
      <c r="N282" s="524"/>
      <c r="O282" s="497"/>
      <c r="P282" s="496"/>
    </row>
    <row r="283" spans="1:16" s="3" customFormat="1" ht="36" customHeight="1" x14ac:dyDescent="0.25">
      <c r="A283" s="698"/>
      <c r="B283" s="526"/>
      <c r="C283" s="526" t="s">
        <v>69</v>
      </c>
      <c r="D283" s="771">
        <v>168</v>
      </c>
      <c r="E283" s="633" t="s">
        <v>80</v>
      </c>
      <c r="F283" s="28">
        <v>1004371</v>
      </c>
      <c r="G283" s="526">
        <f>(F283)</f>
        <v>1004371</v>
      </c>
      <c r="H283" s="570"/>
      <c r="I283" s="526"/>
      <c r="J283" s="191"/>
      <c r="K283" s="822"/>
      <c r="L283" s="526"/>
      <c r="M283" s="526"/>
      <c r="N283" s="524"/>
      <c r="O283" s="497"/>
      <c r="P283" s="496"/>
    </row>
    <row r="284" spans="1:16" s="3" customFormat="1" ht="36" customHeight="1" x14ac:dyDescent="0.25">
      <c r="A284" s="698"/>
      <c r="B284" s="526"/>
      <c r="C284" s="526"/>
      <c r="D284" s="773"/>
      <c r="E284" s="634"/>
      <c r="F284" s="28">
        <v>0</v>
      </c>
      <c r="G284" s="526"/>
      <c r="H284" s="570"/>
      <c r="I284" s="526"/>
      <c r="J284" s="168"/>
      <c r="K284" s="822"/>
      <c r="L284" s="526"/>
      <c r="M284" s="526"/>
      <c r="N284" s="524"/>
      <c r="O284" s="497"/>
      <c r="P284" s="496"/>
    </row>
    <row r="285" spans="1:16" s="3" customFormat="1" ht="36" customHeight="1" x14ac:dyDescent="0.25">
      <c r="A285" s="698"/>
      <c r="B285" s="526"/>
      <c r="C285" s="526"/>
      <c r="D285" s="771">
        <v>174</v>
      </c>
      <c r="E285" s="633" t="s">
        <v>81</v>
      </c>
      <c r="F285" s="28">
        <v>978108</v>
      </c>
      <c r="G285" s="526">
        <f>(F285)</f>
        <v>978108</v>
      </c>
      <c r="H285" s="570"/>
      <c r="I285" s="526"/>
      <c r="J285" s="168"/>
      <c r="K285" s="822"/>
      <c r="L285" s="526"/>
      <c r="M285" s="526"/>
      <c r="N285" s="524"/>
      <c r="O285" s="497"/>
      <c r="P285" s="496"/>
    </row>
    <row r="286" spans="1:16" s="3" customFormat="1" ht="36" customHeight="1" x14ac:dyDescent="0.25">
      <c r="A286" s="699"/>
      <c r="B286" s="526"/>
      <c r="C286" s="526"/>
      <c r="D286" s="773"/>
      <c r="E286" s="634"/>
      <c r="F286" s="28">
        <v>0</v>
      </c>
      <c r="G286" s="526"/>
      <c r="H286" s="570"/>
      <c r="I286" s="526"/>
      <c r="J286" s="168"/>
      <c r="K286" s="822"/>
      <c r="L286" s="526"/>
      <c r="M286" s="526"/>
      <c r="N286" s="525"/>
      <c r="O286" s="497"/>
      <c r="P286" s="520"/>
    </row>
    <row r="287" spans="1:16" s="3" customFormat="1" ht="36" customHeight="1" x14ac:dyDescent="0.25">
      <c r="A287" s="873" t="s">
        <v>83</v>
      </c>
      <c r="B287" s="526">
        <v>20906986</v>
      </c>
      <c r="C287" s="526" t="s">
        <v>93</v>
      </c>
      <c r="D287" s="561">
        <v>72</v>
      </c>
      <c r="E287" s="34" t="s">
        <v>84</v>
      </c>
      <c r="F287" s="35">
        <v>2476910.7999999998</v>
      </c>
      <c r="G287" s="526">
        <f>(F287)</f>
        <v>2476910.7999999998</v>
      </c>
      <c r="H287" s="866">
        <f>SUM(G287:G299)</f>
        <v>7810794.4000000004</v>
      </c>
      <c r="I287" s="526">
        <f>(B287-H287)</f>
        <v>13096191.6</v>
      </c>
      <c r="J287" s="588">
        <v>1576563</v>
      </c>
      <c r="K287" s="867">
        <v>5333883</v>
      </c>
      <c r="L287" s="526">
        <f>(B287-K287)</f>
        <v>15573103</v>
      </c>
      <c r="M287" s="526">
        <f>(I287-L287)</f>
        <v>-2476911.4000000004</v>
      </c>
      <c r="N287" s="523">
        <f>(I287-L287)</f>
        <v>-2476911.4000000004</v>
      </c>
      <c r="O287" s="497" t="s">
        <v>426</v>
      </c>
      <c r="P287" s="474" t="s">
        <v>95</v>
      </c>
    </row>
    <row r="288" spans="1:16" s="3" customFormat="1" ht="36" customHeight="1" x14ac:dyDescent="0.25">
      <c r="A288" s="874"/>
      <c r="B288" s="526"/>
      <c r="C288" s="526"/>
      <c r="D288" s="562"/>
      <c r="E288" s="633" t="s">
        <v>85</v>
      </c>
      <c r="F288" s="35">
        <v>0</v>
      </c>
      <c r="G288" s="526"/>
      <c r="H288" s="866"/>
      <c r="I288" s="526"/>
      <c r="J288" s="589"/>
      <c r="K288" s="867"/>
      <c r="L288" s="526"/>
      <c r="M288" s="526"/>
      <c r="N288" s="524"/>
      <c r="O288" s="497"/>
      <c r="P288" s="474"/>
    </row>
    <row r="289" spans="1:16" s="3" customFormat="1" ht="36" customHeight="1" x14ac:dyDescent="0.25">
      <c r="A289" s="874"/>
      <c r="B289" s="526"/>
      <c r="C289" s="526"/>
      <c r="D289" s="563"/>
      <c r="E289" s="634"/>
      <c r="F289" s="35">
        <v>0</v>
      </c>
      <c r="G289" s="526"/>
      <c r="H289" s="866"/>
      <c r="I289" s="526"/>
      <c r="J289" s="589"/>
      <c r="K289" s="867"/>
      <c r="L289" s="526"/>
      <c r="M289" s="526"/>
      <c r="N289" s="524"/>
      <c r="O289" s="497"/>
      <c r="P289" s="474"/>
    </row>
    <row r="290" spans="1:16" s="3" customFormat="1" ht="36" customHeight="1" x14ac:dyDescent="0.25">
      <c r="A290" s="874"/>
      <c r="B290" s="526"/>
      <c r="C290" s="526"/>
      <c r="D290" s="561">
        <v>73</v>
      </c>
      <c r="E290" s="34" t="s">
        <v>86</v>
      </c>
      <c r="F290" s="35">
        <v>1576563.6</v>
      </c>
      <c r="G290" s="570">
        <f>(F290)</f>
        <v>1576563.6</v>
      </c>
      <c r="H290" s="866"/>
      <c r="I290" s="526"/>
      <c r="J290" s="589"/>
      <c r="K290" s="867"/>
      <c r="L290" s="526"/>
      <c r="M290" s="526"/>
      <c r="N290" s="524"/>
      <c r="O290" s="497"/>
      <c r="P290" s="474"/>
    </row>
    <row r="291" spans="1:16" s="3" customFormat="1" ht="36" customHeight="1" x14ac:dyDescent="0.25">
      <c r="A291" s="874"/>
      <c r="B291" s="526"/>
      <c r="C291" s="526"/>
      <c r="D291" s="562"/>
      <c r="E291" s="633" t="s">
        <v>87</v>
      </c>
      <c r="F291" s="35">
        <v>0</v>
      </c>
      <c r="G291" s="570"/>
      <c r="H291" s="866"/>
      <c r="I291" s="526"/>
      <c r="J291" s="589"/>
      <c r="K291" s="867"/>
      <c r="L291" s="526"/>
      <c r="M291" s="526"/>
      <c r="N291" s="524"/>
      <c r="O291" s="497"/>
      <c r="P291" s="474"/>
    </row>
    <row r="292" spans="1:16" s="3" customFormat="1" ht="36" customHeight="1" thickBot="1" x14ac:dyDescent="0.3">
      <c r="A292" s="874"/>
      <c r="B292" s="526"/>
      <c r="C292" s="526"/>
      <c r="D292" s="563"/>
      <c r="E292" s="634"/>
      <c r="F292" s="35">
        <v>0</v>
      </c>
      <c r="G292" s="570"/>
      <c r="H292" s="866"/>
      <c r="I292" s="526"/>
      <c r="J292" s="1003"/>
      <c r="K292" s="867"/>
      <c r="L292" s="526"/>
      <c r="M292" s="526"/>
      <c r="N292" s="524"/>
      <c r="O292" s="497"/>
      <c r="P292" s="474"/>
    </row>
    <row r="293" spans="1:16" s="3" customFormat="1" ht="36" customHeight="1" x14ac:dyDescent="0.25">
      <c r="A293" s="874"/>
      <c r="B293" s="526"/>
      <c r="C293" s="526" t="s">
        <v>94</v>
      </c>
      <c r="D293" s="561">
        <v>74</v>
      </c>
      <c r="E293" s="34" t="s">
        <v>88</v>
      </c>
      <c r="F293" s="35">
        <v>1657320</v>
      </c>
      <c r="G293" s="355">
        <f>(F293)</f>
        <v>1657320</v>
      </c>
      <c r="H293" s="866"/>
      <c r="I293" s="526"/>
      <c r="J293" s="1004">
        <v>2100000</v>
      </c>
      <c r="K293" s="867"/>
      <c r="L293" s="526"/>
      <c r="M293" s="526"/>
      <c r="N293" s="524"/>
      <c r="O293" s="497"/>
      <c r="P293" s="474"/>
    </row>
    <row r="294" spans="1:16" s="3" customFormat="1" ht="36" customHeight="1" x14ac:dyDescent="0.25">
      <c r="A294" s="874"/>
      <c r="B294" s="526"/>
      <c r="C294" s="526"/>
      <c r="D294" s="562"/>
      <c r="E294" s="633" t="s">
        <v>89</v>
      </c>
      <c r="F294" s="35">
        <v>0</v>
      </c>
      <c r="G294" s="22">
        <f>(F294)</f>
        <v>0</v>
      </c>
      <c r="H294" s="866"/>
      <c r="I294" s="526"/>
      <c r="J294" s="589"/>
      <c r="K294" s="867"/>
      <c r="L294" s="526"/>
      <c r="M294" s="526"/>
      <c r="N294" s="524"/>
      <c r="O294" s="497"/>
      <c r="P294" s="474"/>
    </row>
    <row r="295" spans="1:16" s="3" customFormat="1" ht="36" customHeight="1" x14ac:dyDescent="0.25">
      <c r="A295" s="874"/>
      <c r="B295" s="526"/>
      <c r="C295" s="526"/>
      <c r="D295" s="563"/>
      <c r="E295" s="634"/>
      <c r="F295" s="35">
        <v>0</v>
      </c>
      <c r="G295" s="23"/>
      <c r="H295" s="866"/>
      <c r="I295" s="526"/>
      <c r="J295" s="589"/>
      <c r="K295" s="867"/>
      <c r="L295" s="526"/>
      <c r="M295" s="526"/>
      <c r="N295" s="524"/>
      <c r="O295" s="497"/>
      <c r="P295" s="474"/>
    </row>
    <row r="296" spans="1:16" s="3" customFormat="1" ht="36" customHeight="1" x14ac:dyDescent="0.25">
      <c r="A296" s="874"/>
      <c r="B296" s="526"/>
      <c r="C296" s="526"/>
      <c r="D296" s="561">
        <v>75</v>
      </c>
      <c r="E296" s="34" t="s">
        <v>90</v>
      </c>
      <c r="F296" s="35">
        <v>2100000</v>
      </c>
      <c r="G296" s="355">
        <f>(F296)</f>
        <v>2100000</v>
      </c>
      <c r="H296" s="866"/>
      <c r="I296" s="526"/>
      <c r="J296" s="590"/>
      <c r="K296" s="867"/>
      <c r="L296" s="526"/>
      <c r="M296" s="526"/>
      <c r="N296" s="524"/>
      <c r="O296" s="497"/>
      <c r="P296" s="474"/>
    </row>
    <row r="297" spans="1:16" s="3" customFormat="1" ht="36" customHeight="1" x14ac:dyDescent="0.25">
      <c r="A297" s="874"/>
      <c r="B297" s="526"/>
      <c r="C297" s="526"/>
      <c r="D297" s="562"/>
      <c r="E297" s="633" t="s">
        <v>91</v>
      </c>
      <c r="F297" s="35">
        <v>0</v>
      </c>
      <c r="G297" s="22">
        <f>(F297)</f>
        <v>0</v>
      </c>
      <c r="H297" s="866"/>
      <c r="I297" s="526"/>
      <c r="J297" s="588">
        <v>1657320</v>
      </c>
      <c r="K297" s="867"/>
      <c r="L297" s="526"/>
      <c r="M297" s="526"/>
      <c r="N297" s="524"/>
      <c r="O297" s="497"/>
      <c r="P297" s="474"/>
    </row>
    <row r="298" spans="1:16" s="3" customFormat="1" ht="36" customHeight="1" x14ac:dyDescent="0.25">
      <c r="A298" s="874"/>
      <c r="B298" s="526"/>
      <c r="C298" s="526"/>
      <c r="D298" s="563"/>
      <c r="E298" s="634"/>
      <c r="F298" s="35">
        <v>0</v>
      </c>
      <c r="G298" s="23"/>
      <c r="H298" s="866"/>
      <c r="I298" s="526"/>
      <c r="J298" s="589"/>
      <c r="K298" s="867"/>
      <c r="L298" s="526"/>
      <c r="M298" s="526"/>
      <c r="N298" s="524"/>
      <c r="O298" s="497"/>
      <c r="P298" s="474"/>
    </row>
    <row r="299" spans="1:16" s="3" customFormat="1" ht="36" customHeight="1" x14ac:dyDescent="0.25">
      <c r="A299" s="875"/>
      <c r="B299" s="526"/>
      <c r="C299" s="526"/>
      <c r="D299" s="258">
        <v>200</v>
      </c>
      <c r="E299" s="23" t="s">
        <v>92</v>
      </c>
      <c r="F299" s="35">
        <v>0</v>
      </c>
      <c r="G299" s="22">
        <f>(F299)</f>
        <v>0</v>
      </c>
      <c r="H299" s="866"/>
      <c r="I299" s="526"/>
      <c r="J299" s="590"/>
      <c r="K299" s="867"/>
      <c r="L299" s="526"/>
      <c r="M299" s="526"/>
      <c r="N299" s="525"/>
      <c r="O299" s="497"/>
      <c r="P299" s="474"/>
    </row>
    <row r="300" spans="1:16" s="3" customFormat="1" ht="36" customHeight="1" x14ac:dyDescent="0.25">
      <c r="A300" s="702" t="s">
        <v>96</v>
      </c>
      <c r="B300" s="526">
        <v>24086400</v>
      </c>
      <c r="C300" s="628" t="s">
        <v>99</v>
      </c>
      <c r="D300" s="631">
        <v>76</v>
      </c>
      <c r="E300" s="633" t="s">
        <v>71</v>
      </c>
      <c r="F300" s="38">
        <v>1360000</v>
      </c>
      <c r="G300" s="767">
        <v>2176000</v>
      </c>
      <c r="H300" s="886">
        <f>SUM(G300:G328)</f>
        <v>22420160</v>
      </c>
      <c r="I300" s="526">
        <f>(B300-H300)</f>
        <v>1666240</v>
      </c>
      <c r="J300" s="168">
        <v>2857600</v>
      </c>
      <c r="K300" s="822">
        <v>22420160</v>
      </c>
      <c r="L300" s="526">
        <f>(B300-K300)</f>
        <v>1666240</v>
      </c>
      <c r="M300" s="526">
        <f>(I300-L300)</f>
        <v>0</v>
      </c>
      <c r="N300" s="523">
        <f>(I300-L300)</f>
        <v>0</v>
      </c>
      <c r="O300" s="497" t="s">
        <v>102</v>
      </c>
      <c r="P300" s="709" t="s">
        <v>101</v>
      </c>
    </row>
    <row r="301" spans="1:16" s="3" customFormat="1" ht="36" customHeight="1" x14ac:dyDescent="0.25">
      <c r="A301" s="698"/>
      <c r="B301" s="526"/>
      <c r="C301" s="629"/>
      <c r="D301" s="635"/>
      <c r="E301" s="636"/>
      <c r="F301" s="38">
        <v>816000</v>
      </c>
      <c r="G301" s="768"/>
      <c r="H301" s="886"/>
      <c r="I301" s="526"/>
      <c r="J301" s="168">
        <v>1216000</v>
      </c>
      <c r="K301" s="822"/>
      <c r="L301" s="526"/>
      <c r="M301" s="526"/>
      <c r="N301" s="524"/>
      <c r="O301" s="497"/>
      <c r="P301" s="662"/>
    </row>
    <row r="302" spans="1:16" s="3" customFormat="1" ht="36" customHeight="1" x14ac:dyDescent="0.25">
      <c r="A302" s="698"/>
      <c r="B302" s="526"/>
      <c r="C302" s="629"/>
      <c r="D302" s="635"/>
      <c r="E302" s="633" t="s">
        <v>97</v>
      </c>
      <c r="F302" s="38">
        <v>1020000</v>
      </c>
      <c r="G302" s="767">
        <v>1020000</v>
      </c>
      <c r="H302" s="886"/>
      <c r="I302" s="526"/>
      <c r="J302" s="168">
        <v>912000</v>
      </c>
      <c r="K302" s="822"/>
      <c r="L302" s="526"/>
      <c r="M302" s="526"/>
      <c r="N302" s="524"/>
      <c r="O302" s="497"/>
      <c r="P302" s="662"/>
    </row>
    <row r="303" spans="1:16" s="3" customFormat="1" ht="36" customHeight="1" x14ac:dyDescent="0.25">
      <c r="A303" s="698"/>
      <c r="B303" s="526"/>
      <c r="C303" s="629"/>
      <c r="D303" s="632"/>
      <c r="E303" s="636"/>
      <c r="F303" s="38">
        <v>0</v>
      </c>
      <c r="G303" s="768"/>
      <c r="H303" s="886"/>
      <c r="I303" s="526"/>
      <c r="J303" s="168">
        <v>729600</v>
      </c>
      <c r="K303" s="822"/>
      <c r="L303" s="526"/>
      <c r="M303" s="526"/>
      <c r="N303" s="524"/>
      <c r="O303" s="497"/>
      <c r="P303" s="662"/>
    </row>
    <row r="304" spans="1:16" s="3" customFormat="1" ht="36" customHeight="1" x14ac:dyDescent="0.25">
      <c r="A304" s="698"/>
      <c r="B304" s="526"/>
      <c r="C304" s="629"/>
      <c r="D304" s="631">
        <v>77</v>
      </c>
      <c r="E304" s="633" t="s">
        <v>71</v>
      </c>
      <c r="F304" s="38">
        <v>1216000</v>
      </c>
      <c r="G304" s="767">
        <v>1945600</v>
      </c>
      <c r="H304" s="886"/>
      <c r="I304" s="526"/>
      <c r="J304" s="168">
        <v>2857600</v>
      </c>
      <c r="K304" s="822"/>
      <c r="L304" s="526"/>
      <c r="M304" s="526"/>
      <c r="N304" s="524"/>
      <c r="O304" s="497"/>
      <c r="P304" s="662"/>
    </row>
    <row r="305" spans="1:16" s="3" customFormat="1" ht="36" customHeight="1" x14ac:dyDescent="0.25">
      <c r="A305" s="698"/>
      <c r="B305" s="526"/>
      <c r="C305" s="629"/>
      <c r="D305" s="635"/>
      <c r="E305" s="636"/>
      <c r="F305" s="38">
        <v>729600</v>
      </c>
      <c r="G305" s="768"/>
      <c r="H305" s="886"/>
      <c r="I305" s="526"/>
      <c r="J305" s="168">
        <v>1586880</v>
      </c>
      <c r="K305" s="822"/>
      <c r="L305" s="526"/>
      <c r="M305" s="526"/>
      <c r="N305" s="524"/>
      <c r="O305" s="497"/>
      <c r="P305" s="662"/>
    </row>
    <row r="306" spans="1:16" s="3" customFormat="1" ht="36" customHeight="1" x14ac:dyDescent="0.25">
      <c r="A306" s="698"/>
      <c r="B306" s="526"/>
      <c r="C306" s="629"/>
      <c r="D306" s="635"/>
      <c r="E306" s="633" t="s">
        <v>97</v>
      </c>
      <c r="F306" s="38">
        <v>912000</v>
      </c>
      <c r="G306" s="767">
        <v>912000</v>
      </c>
      <c r="H306" s="886"/>
      <c r="I306" s="526"/>
      <c r="J306" s="523">
        <v>1586880</v>
      </c>
      <c r="K306" s="822"/>
      <c r="L306" s="526"/>
      <c r="M306" s="526"/>
      <c r="N306" s="524"/>
      <c r="O306" s="497"/>
      <c r="P306" s="662"/>
    </row>
    <row r="307" spans="1:16" s="3" customFormat="1" ht="36" customHeight="1" x14ac:dyDescent="0.25">
      <c r="A307" s="698"/>
      <c r="B307" s="526"/>
      <c r="C307" s="629"/>
      <c r="D307" s="632"/>
      <c r="E307" s="636"/>
      <c r="F307" s="38">
        <v>0</v>
      </c>
      <c r="G307" s="768"/>
      <c r="H307" s="886"/>
      <c r="I307" s="526"/>
      <c r="J307" s="524"/>
      <c r="K307" s="822"/>
      <c r="L307" s="526"/>
      <c r="M307" s="526"/>
      <c r="N307" s="524"/>
      <c r="O307" s="497"/>
      <c r="P307" s="662"/>
    </row>
    <row r="308" spans="1:16" s="3" customFormat="1" ht="36" customHeight="1" x14ac:dyDescent="0.25">
      <c r="A308" s="698"/>
      <c r="B308" s="526"/>
      <c r="C308" s="629"/>
      <c r="D308" s="631">
        <v>78</v>
      </c>
      <c r="E308" s="633" t="s">
        <v>71</v>
      </c>
      <c r="F308" s="38">
        <v>1216000</v>
      </c>
      <c r="G308" s="767">
        <v>1945600</v>
      </c>
      <c r="H308" s="886"/>
      <c r="I308" s="526"/>
      <c r="J308" s="525"/>
      <c r="K308" s="822"/>
      <c r="L308" s="526"/>
      <c r="M308" s="526"/>
      <c r="N308" s="524"/>
      <c r="O308" s="497"/>
      <c r="P308" s="662"/>
    </row>
    <row r="309" spans="1:16" s="3" customFormat="1" ht="36" customHeight="1" x14ac:dyDescent="0.25">
      <c r="A309" s="698"/>
      <c r="B309" s="526"/>
      <c r="C309" s="629"/>
      <c r="D309" s="635"/>
      <c r="E309" s="636"/>
      <c r="F309" s="38">
        <v>729600</v>
      </c>
      <c r="G309" s="768"/>
      <c r="H309" s="886"/>
      <c r="I309" s="526"/>
      <c r="J309" s="523">
        <v>3196000</v>
      </c>
      <c r="K309" s="822"/>
      <c r="L309" s="526"/>
      <c r="M309" s="526"/>
      <c r="N309" s="524"/>
      <c r="O309" s="497"/>
      <c r="P309" s="662"/>
    </row>
    <row r="310" spans="1:16" s="3" customFormat="1" ht="36" customHeight="1" x14ac:dyDescent="0.25">
      <c r="A310" s="698"/>
      <c r="B310" s="526"/>
      <c r="C310" s="629"/>
      <c r="D310" s="635"/>
      <c r="E310" s="633" t="s">
        <v>11</v>
      </c>
      <c r="F310" s="38">
        <v>912000</v>
      </c>
      <c r="G310" s="767">
        <v>912000</v>
      </c>
      <c r="H310" s="886"/>
      <c r="I310" s="526"/>
      <c r="J310" s="524"/>
      <c r="K310" s="822"/>
      <c r="L310" s="526"/>
      <c r="M310" s="526"/>
      <c r="N310" s="524"/>
      <c r="O310" s="497"/>
      <c r="P310" s="662"/>
    </row>
    <row r="311" spans="1:16" s="3" customFormat="1" ht="36" customHeight="1" thickBot="1" x14ac:dyDescent="0.3">
      <c r="A311" s="698"/>
      <c r="B311" s="526"/>
      <c r="C311" s="630"/>
      <c r="D311" s="632"/>
      <c r="E311" s="636"/>
      <c r="F311" s="38">
        <v>0</v>
      </c>
      <c r="G311" s="768"/>
      <c r="H311" s="886"/>
      <c r="I311" s="526"/>
      <c r="J311" s="546"/>
      <c r="K311" s="822"/>
      <c r="L311" s="526"/>
      <c r="M311" s="526"/>
      <c r="N311" s="524"/>
      <c r="O311" s="497"/>
      <c r="P311" s="662"/>
    </row>
    <row r="312" spans="1:16" s="3" customFormat="1" ht="36" customHeight="1" x14ac:dyDescent="0.25">
      <c r="A312" s="698"/>
      <c r="B312" s="526"/>
      <c r="C312" s="628" t="s">
        <v>100</v>
      </c>
      <c r="D312" s="631">
        <v>79</v>
      </c>
      <c r="E312" s="633" t="s">
        <v>71</v>
      </c>
      <c r="F312" s="38">
        <v>814720</v>
      </c>
      <c r="G312" s="767">
        <v>1544320</v>
      </c>
      <c r="H312" s="886"/>
      <c r="I312" s="526"/>
      <c r="J312" s="545">
        <v>648000</v>
      </c>
      <c r="K312" s="822"/>
      <c r="L312" s="526"/>
      <c r="M312" s="526"/>
      <c r="N312" s="524"/>
      <c r="O312" s="497"/>
      <c r="P312" s="662"/>
    </row>
    <row r="313" spans="1:16" s="3" customFormat="1" ht="36" customHeight="1" x14ac:dyDescent="0.25">
      <c r="A313" s="698"/>
      <c r="B313" s="526"/>
      <c r="C313" s="629"/>
      <c r="D313" s="635"/>
      <c r="E313" s="636"/>
      <c r="F313" s="38">
        <v>729600</v>
      </c>
      <c r="G313" s="768"/>
      <c r="H313" s="886"/>
      <c r="I313" s="526"/>
      <c r="J313" s="525"/>
      <c r="K313" s="822"/>
      <c r="L313" s="526"/>
      <c r="M313" s="526"/>
      <c r="N313" s="524"/>
      <c r="O313" s="497"/>
      <c r="P313" s="662"/>
    </row>
    <row r="314" spans="1:16" s="3" customFormat="1" ht="36" customHeight="1" x14ac:dyDescent="0.25">
      <c r="A314" s="698"/>
      <c r="B314" s="526"/>
      <c r="C314" s="629"/>
      <c r="D314" s="635"/>
      <c r="E314" s="633" t="s">
        <v>97</v>
      </c>
      <c r="F314" s="38">
        <v>401280</v>
      </c>
      <c r="G314" s="767">
        <v>1495680</v>
      </c>
      <c r="H314" s="886"/>
      <c r="I314" s="526"/>
      <c r="J314" s="523">
        <v>972000</v>
      </c>
      <c r="K314" s="822"/>
      <c r="L314" s="526"/>
      <c r="M314" s="526"/>
      <c r="N314" s="524"/>
      <c r="O314" s="497"/>
      <c r="P314" s="662"/>
    </row>
    <row r="315" spans="1:16" s="3" customFormat="1" ht="36" customHeight="1" x14ac:dyDescent="0.25">
      <c r="A315" s="698"/>
      <c r="B315" s="526"/>
      <c r="C315" s="629"/>
      <c r="D315" s="632"/>
      <c r="E315" s="636"/>
      <c r="F315" s="38">
        <v>1094400</v>
      </c>
      <c r="G315" s="768"/>
      <c r="H315" s="886"/>
      <c r="I315" s="526"/>
      <c r="J315" s="525"/>
      <c r="K315" s="822"/>
      <c r="L315" s="526"/>
      <c r="M315" s="526"/>
      <c r="N315" s="524"/>
      <c r="O315" s="497"/>
      <c r="P315" s="662"/>
    </row>
    <row r="316" spans="1:16" s="3" customFormat="1" ht="36" customHeight="1" x14ac:dyDescent="0.25">
      <c r="A316" s="698"/>
      <c r="B316" s="526"/>
      <c r="C316" s="629"/>
      <c r="D316" s="631">
        <v>80</v>
      </c>
      <c r="E316" s="633" t="s">
        <v>71</v>
      </c>
      <c r="F316" s="38">
        <v>1200000</v>
      </c>
      <c r="G316" s="767">
        <v>1848000</v>
      </c>
      <c r="H316" s="886"/>
      <c r="I316" s="526"/>
      <c r="J316" s="523">
        <v>1094400</v>
      </c>
      <c r="K316" s="822"/>
      <c r="L316" s="526"/>
      <c r="M316" s="526"/>
      <c r="N316" s="524"/>
      <c r="O316" s="497"/>
      <c r="P316" s="662"/>
    </row>
    <row r="317" spans="1:16" s="3" customFormat="1" ht="36" customHeight="1" x14ac:dyDescent="0.25">
      <c r="A317" s="698"/>
      <c r="B317" s="526"/>
      <c r="C317" s="629"/>
      <c r="D317" s="635"/>
      <c r="E317" s="636"/>
      <c r="F317" s="38">
        <v>648000</v>
      </c>
      <c r="G317" s="768"/>
      <c r="H317" s="886"/>
      <c r="I317" s="526"/>
      <c r="J317" s="524"/>
      <c r="K317" s="822"/>
      <c r="L317" s="526"/>
      <c r="M317" s="526"/>
      <c r="N317" s="524"/>
      <c r="O317" s="497"/>
      <c r="P317" s="662"/>
    </row>
    <row r="318" spans="1:16" s="3" customFormat="1" ht="36" customHeight="1" x14ac:dyDescent="0.25">
      <c r="A318" s="698"/>
      <c r="B318" s="526"/>
      <c r="C318" s="629"/>
      <c r="D318" s="635"/>
      <c r="E318" s="633" t="s">
        <v>97</v>
      </c>
      <c r="F318" s="38">
        <v>972000</v>
      </c>
      <c r="G318" s="767">
        <v>972000</v>
      </c>
      <c r="H318" s="886"/>
      <c r="I318" s="526"/>
      <c r="J318" s="524">
        <v>729600</v>
      </c>
      <c r="K318" s="822"/>
      <c r="L318" s="526"/>
      <c r="M318" s="526"/>
      <c r="N318" s="524"/>
      <c r="O318" s="497"/>
      <c r="P318" s="662"/>
    </row>
    <row r="319" spans="1:16" s="3" customFormat="1" ht="36" customHeight="1" x14ac:dyDescent="0.25">
      <c r="A319" s="698"/>
      <c r="B319" s="526"/>
      <c r="C319" s="630"/>
      <c r="D319" s="632"/>
      <c r="E319" s="636"/>
      <c r="F319" s="38">
        <v>0</v>
      </c>
      <c r="G319" s="768"/>
      <c r="H319" s="886"/>
      <c r="I319" s="526"/>
      <c r="J319" s="525"/>
      <c r="K319" s="822"/>
      <c r="L319" s="526"/>
      <c r="M319" s="526"/>
      <c r="N319" s="524"/>
      <c r="O319" s="497"/>
      <c r="P319" s="662"/>
    </row>
    <row r="320" spans="1:16" s="3" customFormat="1" ht="36" customHeight="1" x14ac:dyDescent="0.25">
      <c r="A320" s="698"/>
      <c r="B320" s="526"/>
      <c r="C320" s="628" t="s">
        <v>99</v>
      </c>
      <c r="D320" s="631">
        <v>83</v>
      </c>
      <c r="E320" s="633" t="s">
        <v>98</v>
      </c>
      <c r="F320" s="38">
        <v>1216000</v>
      </c>
      <c r="G320" s="767">
        <v>1945600</v>
      </c>
      <c r="H320" s="886"/>
      <c r="I320" s="526"/>
      <c r="J320" s="523">
        <v>814720</v>
      </c>
      <c r="K320" s="822"/>
      <c r="L320" s="526"/>
      <c r="M320" s="526"/>
      <c r="N320" s="524"/>
      <c r="O320" s="497"/>
      <c r="P320" s="662"/>
    </row>
    <row r="321" spans="1:16" s="3" customFormat="1" ht="36" customHeight="1" x14ac:dyDescent="0.25">
      <c r="A321" s="698"/>
      <c r="B321" s="526"/>
      <c r="C321" s="629"/>
      <c r="D321" s="635"/>
      <c r="E321" s="636"/>
      <c r="F321" s="38">
        <v>729600</v>
      </c>
      <c r="G321" s="768"/>
      <c r="H321" s="886"/>
      <c r="I321" s="526"/>
      <c r="J321" s="525"/>
      <c r="K321" s="822"/>
      <c r="L321" s="526"/>
      <c r="M321" s="526"/>
      <c r="N321" s="524"/>
      <c r="O321" s="497"/>
      <c r="P321" s="662"/>
    </row>
    <row r="322" spans="1:16" s="3" customFormat="1" ht="36" customHeight="1" x14ac:dyDescent="0.25">
      <c r="A322" s="698"/>
      <c r="B322" s="526"/>
      <c r="C322" s="629"/>
      <c r="D322" s="635"/>
      <c r="E322" s="633" t="s">
        <v>97</v>
      </c>
      <c r="F322" s="38">
        <v>912000</v>
      </c>
      <c r="G322" s="767">
        <v>912000</v>
      </c>
      <c r="H322" s="886"/>
      <c r="I322" s="526"/>
      <c r="J322" s="523">
        <v>401280</v>
      </c>
      <c r="K322" s="822"/>
      <c r="L322" s="526"/>
      <c r="M322" s="526"/>
      <c r="N322" s="524"/>
      <c r="O322" s="497"/>
      <c r="P322" s="662"/>
    </row>
    <row r="323" spans="1:16" s="3" customFormat="1" ht="36" customHeight="1" x14ac:dyDescent="0.25">
      <c r="A323" s="698"/>
      <c r="B323" s="526"/>
      <c r="C323" s="629"/>
      <c r="D323" s="632"/>
      <c r="E323" s="636"/>
      <c r="F323" s="38">
        <v>0</v>
      </c>
      <c r="G323" s="768"/>
      <c r="H323" s="886"/>
      <c r="I323" s="526"/>
      <c r="J323" s="524"/>
      <c r="K323" s="822"/>
      <c r="L323" s="526"/>
      <c r="M323" s="526"/>
      <c r="N323" s="524"/>
      <c r="O323" s="497"/>
      <c r="P323" s="662"/>
    </row>
    <row r="324" spans="1:16" s="3" customFormat="1" ht="36" customHeight="1" x14ac:dyDescent="0.25">
      <c r="A324" s="698"/>
      <c r="B324" s="526"/>
      <c r="C324" s="629"/>
      <c r="D324" s="37">
        <v>174</v>
      </c>
      <c r="E324" s="36" t="s">
        <v>97</v>
      </c>
      <c r="F324" s="38">
        <v>1617600</v>
      </c>
      <c r="G324" s="383">
        <v>1617600</v>
      </c>
      <c r="H324" s="886"/>
      <c r="I324" s="526"/>
      <c r="J324" s="525"/>
      <c r="K324" s="822"/>
      <c r="L324" s="526"/>
      <c r="M324" s="526"/>
      <c r="N324" s="524"/>
      <c r="O324" s="497"/>
      <c r="P324" s="662"/>
    </row>
    <row r="325" spans="1:16" s="3" customFormat="1" ht="36" customHeight="1" x14ac:dyDescent="0.25">
      <c r="A325" s="698"/>
      <c r="B325" s="526"/>
      <c r="C325" s="629"/>
      <c r="D325" s="631">
        <v>199</v>
      </c>
      <c r="E325" s="633" t="s">
        <v>11</v>
      </c>
      <c r="F325" s="38">
        <v>1586880</v>
      </c>
      <c r="G325" s="767">
        <v>1586880</v>
      </c>
      <c r="H325" s="886"/>
      <c r="I325" s="526"/>
      <c r="J325" s="588">
        <v>1617600</v>
      </c>
      <c r="K325" s="822"/>
      <c r="L325" s="526"/>
      <c r="M325" s="526"/>
      <c r="N325" s="524"/>
      <c r="O325" s="497"/>
      <c r="P325" s="662"/>
    </row>
    <row r="326" spans="1:16" s="3" customFormat="1" ht="36" customHeight="1" x14ac:dyDescent="0.25">
      <c r="A326" s="698"/>
      <c r="B326" s="526"/>
      <c r="C326" s="629"/>
      <c r="D326" s="632"/>
      <c r="E326" s="636"/>
      <c r="F326" s="38">
        <v>0</v>
      </c>
      <c r="G326" s="768"/>
      <c r="H326" s="886"/>
      <c r="I326" s="526"/>
      <c r="J326" s="590"/>
      <c r="K326" s="822"/>
      <c r="L326" s="526"/>
      <c r="M326" s="526"/>
      <c r="N326" s="524"/>
      <c r="O326" s="497"/>
      <c r="P326" s="662"/>
    </row>
    <row r="327" spans="1:16" s="3" customFormat="1" ht="36" customHeight="1" x14ac:dyDescent="0.25">
      <c r="A327" s="698"/>
      <c r="B327" s="526"/>
      <c r="C327" s="629"/>
      <c r="D327" s="631">
        <v>198</v>
      </c>
      <c r="E327" s="471" t="s">
        <v>11</v>
      </c>
      <c r="F327" s="38">
        <v>1586880</v>
      </c>
      <c r="G327" s="767">
        <v>1586880</v>
      </c>
      <c r="H327" s="886"/>
      <c r="I327" s="526"/>
      <c r="J327" s="523">
        <v>1200000</v>
      </c>
      <c r="K327" s="822"/>
      <c r="L327" s="526"/>
      <c r="M327" s="526"/>
      <c r="N327" s="524"/>
      <c r="O327" s="497"/>
      <c r="P327" s="662"/>
    </row>
    <row r="328" spans="1:16" s="3" customFormat="1" ht="36" customHeight="1" x14ac:dyDescent="0.25">
      <c r="A328" s="699"/>
      <c r="B328" s="526"/>
      <c r="C328" s="630"/>
      <c r="D328" s="632"/>
      <c r="E328" s="471"/>
      <c r="F328" s="38">
        <v>0</v>
      </c>
      <c r="G328" s="768"/>
      <c r="H328" s="886"/>
      <c r="I328" s="526"/>
      <c r="J328" s="525"/>
      <c r="K328" s="822"/>
      <c r="L328" s="526"/>
      <c r="M328" s="526"/>
      <c r="N328" s="525"/>
      <c r="O328" s="497"/>
      <c r="P328" s="663"/>
    </row>
    <row r="329" spans="1:16" s="3" customFormat="1" ht="36" customHeight="1" x14ac:dyDescent="0.25">
      <c r="A329" s="792" t="s">
        <v>230</v>
      </c>
      <c r="B329" s="523">
        <v>22591360</v>
      </c>
      <c r="C329" s="469" t="s">
        <v>232</v>
      </c>
      <c r="D329" s="573">
        <v>81</v>
      </c>
      <c r="E329" s="574" t="s">
        <v>10</v>
      </c>
      <c r="F329" s="80">
        <v>5092000</v>
      </c>
      <c r="G329" s="478">
        <f>SUM(F329:F331)</f>
        <v>13756000</v>
      </c>
      <c r="H329" s="564">
        <f>SUM(G329:G335)</f>
        <v>22591360</v>
      </c>
      <c r="I329" s="523">
        <f>(B329-H329)</f>
        <v>0</v>
      </c>
      <c r="J329" s="523">
        <v>22591360</v>
      </c>
      <c r="K329" s="758">
        <v>22591360</v>
      </c>
      <c r="L329" s="523">
        <f>(B329-K329)</f>
        <v>0</v>
      </c>
      <c r="M329" s="74"/>
      <c r="N329" s="523">
        <f>(I329-L329)</f>
        <v>0</v>
      </c>
      <c r="O329" s="493" t="s">
        <v>36</v>
      </c>
      <c r="P329" s="474" t="s">
        <v>407</v>
      </c>
    </row>
    <row r="330" spans="1:16" s="3" customFormat="1" ht="36" customHeight="1" x14ac:dyDescent="0.25">
      <c r="A330" s="792"/>
      <c r="B330" s="524"/>
      <c r="C330" s="469"/>
      <c r="D330" s="573"/>
      <c r="E330" s="574"/>
      <c r="F330" s="80">
        <v>2508000</v>
      </c>
      <c r="G330" s="479"/>
      <c r="H330" s="565"/>
      <c r="I330" s="524"/>
      <c r="J330" s="524"/>
      <c r="K330" s="759"/>
      <c r="L330" s="524"/>
      <c r="M330" s="74"/>
      <c r="N330" s="524"/>
      <c r="O330" s="494"/>
      <c r="P330" s="474"/>
    </row>
    <row r="331" spans="1:16" s="3" customFormat="1" ht="36" customHeight="1" x14ac:dyDescent="0.25">
      <c r="A331" s="792"/>
      <c r="B331" s="524"/>
      <c r="C331" s="469"/>
      <c r="D331" s="573"/>
      <c r="E331" s="574"/>
      <c r="F331" s="80">
        <v>6156000</v>
      </c>
      <c r="G331" s="480"/>
      <c r="H331" s="565"/>
      <c r="I331" s="524"/>
      <c r="J331" s="524"/>
      <c r="K331" s="759"/>
      <c r="L331" s="524"/>
      <c r="M331" s="74"/>
      <c r="N331" s="524"/>
      <c r="O331" s="494"/>
      <c r="P331" s="474"/>
    </row>
    <row r="332" spans="1:16" s="3" customFormat="1" ht="36" customHeight="1" x14ac:dyDescent="0.25">
      <c r="A332" s="792"/>
      <c r="B332" s="524"/>
      <c r="C332" s="469"/>
      <c r="D332" s="573"/>
      <c r="E332" s="574" t="s">
        <v>11</v>
      </c>
      <c r="F332" s="80">
        <v>4104000</v>
      </c>
      <c r="G332" s="478">
        <f>SUM(F332:F334)</f>
        <v>5244000</v>
      </c>
      <c r="H332" s="565"/>
      <c r="I332" s="524"/>
      <c r="J332" s="524"/>
      <c r="K332" s="759"/>
      <c r="L332" s="524"/>
      <c r="M332" s="74"/>
      <c r="N332" s="524"/>
      <c r="O332" s="494"/>
      <c r="P332" s="474"/>
    </row>
    <row r="333" spans="1:16" s="3" customFormat="1" ht="36" customHeight="1" x14ac:dyDescent="0.25">
      <c r="A333" s="792"/>
      <c r="B333" s="524"/>
      <c r="C333" s="469"/>
      <c r="D333" s="573"/>
      <c r="E333" s="574"/>
      <c r="F333" s="80">
        <v>684000</v>
      </c>
      <c r="G333" s="479"/>
      <c r="H333" s="565"/>
      <c r="I333" s="524"/>
      <c r="J333" s="524"/>
      <c r="K333" s="759"/>
      <c r="L333" s="524"/>
      <c r="M333" s="74"/>
      <c r="N333" s="524"/>
      <c r="O333" s="494"/>
      <c r="P333" s="474"/>
    </row>
    <row r="334" spans="1:16" s="3" customFormat="1" ht="36" customHeight="1" x14ac:dyDescent="0.25">
      <c r="A334" s="792"/>
      <c r="B334" s="524"/>
      <c r="C334" s="469"/>
      <c r="D334" s="573"/>
      <c r="E334" s="574"/>
      <c r="F334" s="80">
        <v>456000</v>
      </c>
      <c r="G334" s="480"/>
      <c r="H334" s="565"/>
      <c r="I334" s="524"/>
      <c r="J334" s="524"/>
      <c r="K334" s="759"/>
      <c r="L334" s="524"/>
      <c r="M334" s="74"/>
      <c r="N334" s="524"/>
      <c r="O334" s="494"/>
      <c r="P334" s="474"/>
    </row>
    <row r="335" spans="1:16" s="3" customFormat="1" ht="36" customHeight="1" x14ac:dyDescent="0.25">
      <c r="A335" s="792"/>
      <c r="B335" s="525"/>
      <c r="C335" s="469"/>
      <c r="D335" s="69">
        <v>174</v>
      </c>
      <c r="E335" s="75" t="s">
        <v>11</v>
      </c>
      <c r="F335" s="80">
        <v>3591360</v>
      </c>
      <c r="G335" s="80">
        <v>3591360</v>
      </c>
      <c r="H335" s="566"/>
      <c r="I335" s="525"/>
      <c r="J335" s="525"/>
      <c r="K335" s="760"/>
      <c r="L335" s="525"/>
      <c r="M335" s="74"/>
      <c r="N335" s="525"/>
      <c r="O335" s="530"/>
      <c r="P335" s="474"/>
    </row>
    <row r="336" spans="1:16" s="3" customFormat="1" ht="36" customHeight="1" x14ac:dyDescent="0.25">
      <c r="A336" s="792" t="s">
        <v>231</v>
      </c>
      <c r="B336" s="523">
        <v>71660000</v>
      </c>
      <c r="C336" s="469" t="s">
        <v>219</v>
      </c>
      <c r="D336" s="573">
        <v>84</v>
      </c>
      <c r="E336" s="574" t="s">
        <v>105</v>
      </c>
      <c r="F336" s="45">
        <v>11465600</v>
      </c>
      <c r="G336" s="528">
        <f>SUM(F336:F340)</f>
        <v>57041360</v>
      </c>
      <c r="H336" s="568">
        <v>71660000</v>
      </c>
      <c r="I336" s="523">
        <f>(B336-H336)</f>
        <v>0</v>
      </c>
      <c r="J336" s="523">
        <v>71660000</v>
      </c>
      <c r="K336" s="758">
        <v>71660000</v>
      </c>
      <c r="L336" s="523">
        <f>(B336-K336)</f>
        <v>0</v>
      </c>
      <c r="M336" s="74"/>
      <c r="N336" s="523">
        <f>(L336)</f>
        <v>0</v>
      </c>
      <c r="O336" s="497" t="s">
        <v>36</v>
      </c>
      <c r="P336" s="683" t="s">
        <v>427</v>
      </c>
    </row>
    <row r="337" spans="1:16" s="3" customFormat="1" ht="36" customHeight="1" x14ac:dyDescent="0.25">
      <c r="A337" s="792"/>
      <c r="B337" s="524"/>
      <c r="C337" s="469"/>
      <c r="D337" s="573"/>
      <c r="E337" s="574"/>
      <c r="F337" s="45">
        <v>17198400</v>
      </c>
      <c r="G337" s="584"/>
      <c r="H337" s="568"/>
      <c r="I337" s="524"/>
      <c r="J337" s="524"/>
      <c r="K337" s="759"/>
      <c r="L337" s="524"/>
      <c r="M337" s="74"/>
      <c r="N337" s="524"/>
      <c r="O337" s="497"/>
      <c r="P337" s="683"/>
    </row>
    <row r="338" spans="1:16" s="3" customFormat="1" ht="36" customHeight="1" x14ac:dyDescent="0.25">
      <c r="A338" s="792"/>
      <c r="B338" s="524"/>
      <c r="C338" s="469"/>
      <c r="D338" s="573"/>
      <c r="E338" s="574"/>
      <c r="F338" s="45">
        <v>8599200</v>
      </c>
      <c r="G338" s="584"/>
      <c r="H338" s="568"/>
      <c r="I338" s="524"/>
      <c r="J338" s="524"/>
      <c r="K338" s="759"/>
      <c r="L338" s="524"/>
      <c r="M338" s="74"/>
      <c r="N338" s="524"/>
      <c r="O338" s="497"/>
      <c r="P338" s="683"/>
    </row>
    <row r="339" spans="1:16" s="3" customFormat="1" ht="36" customHeight="1" x14ac:dyDescent="0.25">
      <c r="A339" s="792"/>
      <c r="B339" s="524"/>
      <c r="C339" s="469"/>
      <c r="D339" s="573"/>
      <c r="E339" s="574"/>
      <c r="F339" s="45">
        <v>12898800</v>
      </c>
      <c r="G339" s="584"/>
      <c r="H339" s="568"/>
      <c r="I339" s="524"/>
      <c r="J339" s="524"/>
      <c r="K339" s="759"/>
      <c r="L339" s="524"/>
      <c r="M339" s="74"/>
      <c r="N339" s="524"/>
      <c r="O339" s="497"/>
      <c r="P339" s="683"/>
    </row>
    <row r="340" spans="1:16" s="3" customFormat="1" ht="36" customHeight="1" x14ac:dyDescent="0.25">
      <c r="A340" s="792"/>
      <c r="B340" s="524"/>
      <c r="C340" s="469"/>
      <c r="D340" s="573"/>
      <c r="E340" s="574"/>
      <c r="F340" s="45">
        <v>6879360</v>
      </c>
      <c r="G340" s="529"/>
      <c r="H340" s="568"/>
      <c r="I340" s="524"/>
      <c r="J340" s="524"/>
      <c r="K340" s="759"/>
      <c r="L340" s="524"/>
      <c r="M340" s="74"/>
      <c r="N340" s="524"/>
      <c r="O340" s="497"/>
      <c r="P340" s="683"/>
    </row>
    <row r="341" spans="1:16" s="3" customFormat="1" ht="36" customHeight="1" x14ac:dyDescent="0.25">
      <c r="A341" s="792"/>
      <c r="B341" s="524"/>
      <c r="C341" s="469"/>
      <c r="D341" s="573"/>
      <c r="E341" s="574" t="s">
        <v>11</v>
      </c>
      <c r="F341" s="45">
        <v>10319040</v>
      </c>
      <c r="G341" s="528">
        <f>SUM(F341:F343)</f>
        <v>14618640</v>
      </c>
      <c r="H341" s="568"/>
      <c r="I341" s="524"/>
      <c r="J341" s="524"/>
      <c r="K341" s="759"/>
      <c r="L341" s="524"/>
      <c r="M341" s="74"/>
      <c r="N341" s="524"/>
      <c r="O341" s="497"/>
      <c r="P341" s="683"/>
    </row>
    <row r="342" spans="1:16" s="3" customFormat="1" ht="36" customHeight="1" x14ac:dyDescent="0.25">
      <c r="A342" s="792"/>
      <c r="B342" s="524"/>
      <c r="C342" s="469"/>
      <c r="D342" s="573"/>
      <c r="E342" s="574"/>
      <c r="F342" s="45">
        <v>1719840</v>
      </c>
      <c r="G342" s="584"/>
      <c r="H342" s="568"/>
      <c r="I342" s="524"/>
      <c r="J342" s="524"/>
      <c r="K342" s="759"/>
      <c r="L342" s="524"/>
      <c r="M342" s="74"/>
      <c r="N342" s="524"/>
      <c r="O342" s="497"/>
      <c r="P342" s="683"/>
    </row>
    <row r="343" spans="1:16" s="3" customFormat="1" ht="36" customHeight="1" x14ac:dyDescent="0.25">
      <c r="A343" s="792"/>
      <c r="B343" s="525"/>
      <c r="C343" s="469"/>
      <c r="D343" s="573"/>
      <c r="E343" s="574"/>
      <c r="F343" s="45">
        <v>2579760</v>
      </c>
      <c r="G343" s="529"/>
      <c r="H343" s="568"/>
      <c r="I343" s="525"/>
      <c r="J343" s="525"/>
      <c r="K343" s="760"/>
      <c r="L343" s="525"/>
      <c r="M343" s="74"/>
      <c r="N343" s="525"/>
      <c r="O343" s="497"/>
      <c r="P343" s="683"/>
    </row>
    <row r="344" spans="1:16" s="3" customFormat="1" ht="36" customHeight="1" x14ac:dyDescent="0.25">
      <c r="A344" s="793" t="s">
        <v>103</v>
      </c>
      <c r="B344" s="523">
        <v>32610503</v>
      </c>
      <c r="C344" s="796" t="s">
        <v>219</v>
      </c>
      <c r="D344" s="771">
        <v>85</v>
      </c>
      <c r="E344" s="633" t="s">
        <v>11</v>
      </c>
      <c r="F344" s="247">
        <v>7826521</v>
      </c>
      <c r="G344" s="528">
        <f>SUM(F344:F345)</f>
        <v>13044201</v>
      </c>
      <c r="H344" s="580">
        <f>SUM(F344:F347)</f>
        <v>31632188</v>
      </c>
      <c r="I344" s="523">
        <f>(B344-H344)</f>
        <v>978315</v>
      </c>
      <c r="J344" s="243">
        <v>7826521</v>
      </c>
      <c r="K344" s="758">
        <f>SUM(J344:J347)</f>
        <v>31632188</v>
      </c>
      <c r="L344" s="523">
        <f>(B344-K344)</f>
        <v>978315</v>
      </c>
      <c r="M344" s="23"/>
      <c r="N344" s="523">
        <f>(I344-L344)</f>
        <v>0</v>
      </c>
      <c r="O344" s="497" t="s">
        <v>478</v>
      </c>
      <c r="P344" s="796" t="s">
        <v>479</v>
      </c>
    </row>
    <row r="345" spans="1:16" s="3" customFormat="1" ht="36" customHeight="1" x14ac:dyDescent="0.25">
      <c r="A345" s="794"/>
      <c r="B345" s="524"/>
      <c r="C345" s="797"/>
      <c r="D345" s="772"/>
      <c r="E345" s="634"/>
      <c r="F345" s="247">
        <v>5217680</v>
      </c>
      <c r="G345" s="529"/>
      <c r="H345" s="581"/>
      <c r="I345" s="494"/>
      <c r="J345" s="244">
        <v>5217680</v>
      </c>
      <c r="K345" s="759"/>
      <c r="L345" s="494"/>
      <c r="M345" s="73"/>
      <c r="N345" s="524"/>
      <c r="O345" s="497"/>
      <c r="P345" s="797"/>
    </row>
    <row r="346" spans="1:16" s="3" customFormat="1" ht="36" customHeight="1" x14ac:dyDescent="0.25">
      <c r="A346" s="794"/>
      <c r="B346" s="524"/>
      <c r="C346" s="797"/>
      <c r="D346" s="772"/>
      <c r="E346" s="633" t="s">
        <v>105</v>
      </c>
      <c r="F346" s="247">
        <f>+'[1]ORDEN DE PAGO TRAMITADAS '!$AH$93</f>
        <v>11739781</v>
      </c>
      <c r="G346" s="571">
        <f>SUM(F346:F347)</f>
        <v>18587987</v>
      </c>
      <c r="H346" s="581"/>
      <c r="I346" s="494"/>
      <c r="J346" s="244">
        <v>18587987</v>
      </c>
      <c r="K346" s="759"/>
      <c r="L346" s="494"/>
      <c r="M346" s="73"/>
      <c r="N346" s="524"/>
      <c r="O346" s="497"/>
      <c r="P346" s="797"/>
    </row>
    <row r="347" spans="1:16" s="3" customFormat="1" ht="94.5" customHeight="1" x14ac:dyDescent="0.25">
      <c r="A347" s="795"/>
      <c r="B347" s="525"/>
      <c r="C347" s="798"/>
      <c r="D347" s="773"/>
      <c r="E347" s="634"/>
      <c r="F347" s="247">
        <f>+'[1]ORDEN DE PAGO TRAMITADAS '!$AB$93</f>
        <v>6848206</v>
      </c>
      <c r="G347" s="572"/>
      <c r="H347" s="582"/>
      <c r="I347" s="530"/>
      <c r="J347" s="245"/>
      <c r="K347" s="760"/>
      <c r="L347" s="530"/>
      <c r="M347" s="73"/>
      <c r="N347" s="525"/>
      <c r="O347" s="497"/>
      <c r="P347" s="798"/>
    </row>
    <row r="348" spans="1:16" s="3" customFormat="1" ht="36" customHeight="1" x14ac:dyDescent="0.25">
      <c r="A348" s="702" t="s">
        <v>104</v>
      </c>
      <c r="B348" s="526">
        <v>32610503</v>
      </c>
      <c r="C348" s="526" t="s">
        <v>59</v>
      </c>
      <c r="D348" s="703">
        <v>86</v>
      </c>
      <c r="E348" s="471" t="s">
        <v>11</v>
      </c>
      <c r="F348" s="24">
        <v>7826521</v>
      </c>
      <c r="G348" s="526">
        <v>13044201</v>
      </c>
      <c r="H348" s="570">
        <f>(G348)</f>
        <v>13044201</v>
      </c>
      <c r="I348" s="526">
        <f>(B348-H348)</f>
        <v>19566302</v>
      </c>
      <c r="J348" s="861">
        <v>13044201</v>
      </c>
      <c r="K348" s="570">
        <v>13044201</v>
      </c>
      <c r="L348" s="526">
        <f>(B348-K348)</f>
        <v>19566302</v>
      </c>
      <c r="M348" s="526">
        <f>(I348-L348)</f>
        <v>0</v>
      </c>
      <c r="N348" s="523">
        <f>(I348-L348)</f>
        <v>0</v>
      </c>
      <c r="O348" s="493" t="s">
        <v>36</v>
      </c>
      <c r="P348" s="682" t="s">
        <v>106</v>
      </c>
    </row>
    <row r="349" spans="1:16" s="3" customFormat="1" ht="36" customHeight="1" x14ac:dyDescent="0.25">
      <c r="A349" s="698"/>
      <c r="B349" s="526"/>
      <c r="C349" s="526"/>
      <c r="D349" s="703"/>
      <c r="E349" s="471"/>
      <c r="F349" s="24">
        <v>5217680</v>
      </c>
      <c r="G349" s="526"/>
      <c r="H349" s="570"/>
      <c r="I349" s="526"/>
      <c r="J349" s="861"/>
      <c r="K349" s="570"/>
      <c r="L349" s="526"/>
      <c r="M349" s="526"/>
      <c r="N349" s="524"/>
      <c r="O349" s="494"/>
      <c r="P349" s="682"/>
    </row>
    <row r="350" spans="1:16" s="3" customFormat="1" ht="36" customHeight="1" x14ac:dyDescent="0.25">
      <c r="A350" s="698"/>
      <c r="B350" s="526"/>
      <c r="C350" s="526"/>
      <c r="D350" s="703"/>
      <c r="E350" s="471" t="s">
        <v>105</v>
      </c>
      <c r="F350" s="24">
        <v>0</v>
      </c>
      <c r="G350" s="526"/>
      <c r="H350" s="570"/>
      <c r="I350" s="526"/>
      <c r="J350" s="861"/>
      <c r="K350" s="570"/>
      <c r="L350" s="526"/>
      <c r="M350" s="526"/>
      <c r="N350" s="524"/>
      <c r="O350" s="494"/>
      <c r="P350" s="682"/>
    </row>
    <row r="351" spans="1:16" s="3" customFormat="1" ht="36" customHeight="1" x14ac:dyDescent="0.25">
      <c r="A351" s="699"/>
      <c r="B351" s="526"/>
      <c r="C351" s="526"/>
      <c r="D351" s="703"/>
      <c r="E351" s="471"/>
      <c r="F351" s="24">
        <v>0</v>
      </c>
      <c r="G351" s="526"/>
      <c r="H351" s="570"/>
      <c r="I351" s="523"/>
      <c r="J351" s="711"/>
      <c r="K351" s="588"/>
      <c r="L351" s="523"/>
      <c r="M351" s="523"/>
      <c r="N351" s="524"/>
      <c r="O351" s="494"/>
      <c r="P351" s="796"/>
    </row>
    <row r="352" spans="1:16" s="3" customFormat="1" ht="36" customHeight="1" x14ac:dyDescent="0.25">
      <c r="A352" s="887" t="s">
        <v>107</v>
      </c>
      <c r="B352" s="523" t="s">
        <v>644</v>
      </c>
      <c r="C352" s="628" t="s">
        <v>213</v>
      </c>
      <c r="D352" s="771">
        <v>87</v>
      </c>
      <c r="E352" s="890" t="s">
        <v>10</v>
      </c>
      <c r="F352" s="190">
        <v>9096683</v>
      </c>
      <c r="G352" s="523">
        <f>SUM(F352:F353)</f>
        <v>22741707</v>
      </c>
      <c r="H352" s="993">
        <f>SUM(G352:G357)</f>
        <v>39797987</v>
      </c>
      <c r="I352" s="526"/>
      <c r="J352" s="861"/>
      <c r="K352" s="861"/>
      <c r="L352" s="526"/>
      <c r="M352" s="188"/>
      <c r="N352" s="526"/>
      <c r="O352" s="497"/>
      <c r="P352" s="682"/>
    </row>
    <row r="353" spans="1:16" s="3" customFormat="1" ht="36" customHeight="1" x14ac:dyDescent="0.25">
      <c r="A353" s="888"/>
      <c r="B353" s="524"/>
      <c r="C353" s="629"/>
      <c r="D353" s="772"/>
      <c r="E353" s="891"/>
      <c r="F353" s="190">
        <v>13645024</v>
      </c>
      <c r="G353" s="525"/>
      <c r="H353" s="994"/>
      <c r="I353" s="526"/>
      <c r="J353" s="861"/>
      <c r="K353" s="861"/>
      <c r="L353" s="526"/>
      <c r="M353" s="188"/>
      <c r="N353" s="526"/>
      <c r="O353" s="497"/>
      <c r="P353" s="682"/>
    </row>
    <row r="354" spans="1:16" s="3" customFormat="1" ht="36" customHeight="1" x14ac:dyDescent="0.25">
      <c r="A354" s="888"/>
      <c r="B354" s="524"/>
      <c r="C354" s="629"/>
      <c r="D354" s="772"/>
      <c r="E354" s="890" t="s">
        <v>11</v>
      </c>
      <c r="F354" s="190">
        <v>6822512</v>
      </c>
      <c r="G354" s="523">
        <f>SUM(F354:F356)</f>
        <v>17056280</v>
      </c>
      <c r="H354" s="994"/>
      <c r="I354" s="526"/>
      <c r="J354" s="861"/>
      <c r="K354" s="861"/>
      <c r="L354" s="526"/>
      <c r="M354" s="188"/>
      <c r="N354" s="526"/>
      <c r="O354" s="497"/>
      <c r="P354" s="682"/>
    </row>
    <row r="355" spans="1:16" s="3" customFormat="1" ht="36" customHeight="1" x14ac:dyDescent="0.25">
      <c r="A355" s="888"/>
      <c r="B355" s="524"/>
      <c r="C355" s="629"/>
      <c r="D355" s="772"/>
      <c r="E355" s="892"/>
      <c r="F355" s="190">
        <v>10233768</v>
      </c>
      <c r="G355" s="524"/>
      <c r="H355" s="994"/>
      <c r="I355" s="526"/>
      <c r="J355" s="861"/>
      <c r="K355" s="861"/>
      <c r="L355" s="526"/>
      <c r="M355" s="188"/>
      <c r="N355" s="526"/>
      <c r="O355" s="497"/>
      <c r="P355" s="682"/>
    </row>
    <row r="356" spans="1:16" s="3" customFormat="1" ht="36" customHeight="1" x14ac:dyDescent="0.25">
      <c r="A356" s="888"/>
      <c r="B356" s="524"/>
      <c r="C356" s="629"/>
      <c r="D356" s="773"/>
      <c r="E356" s="891"/>
      <c r="F356" s="190">
        <v>0</v>
      </c>
      <c r="G356" s="525"/>
      <c r="H356" s="994"/>
      <c r="I356" s="526"/>
      <c r="J356" s="861"/>
      <c r="K356" s="861"/>
      <c r="L356" s="526"/>
      <c r="M356" s="188"/>
      <c r="N356" s="526"/>
      <c r="O356" s="497"/>
      <c r="P356" s="682"/>
    </row>
    <row r="357" spans="1:16" s="3" customFormat="1" ht="36" customHeight="1" x14ac:dyDescent="0.25">
      <c r="A357" s="889"/>
      <c r="B357" s="525"/>
      <c r="C357" s="630"/>
      <c r="D357" s="189">
        <v>162</v>
      </c>
      <c r="E357" s="192" t="s">
        <v>11</v>
      </c>
      <c r="F357" s="190">
        <v>0</v>
      </c>
      <c r="G357" s="188">
        <f>SUM(F357)</f>
        <v>0</v>
      </c>
      <c r="H357" s="995"/>
      <c r="I357" s="526"/>
      <c r="J357" s="861"/>
      <c r="K357" s="861"/>
      <c r="L357" s="526"/>
      <c r="M357" s="188"/>
      <c r="N357" s="526"/>
      <c r="O357" s="497"/>
      <c r="P357" s="682"/>
    </row>
    <row r="358" spans="1:16" s="3" customFormat="1" ht="36" customHeight="1" x14ac:dyDescent="0.25">
      <c r="A358" s="702" t="s">
        <v>108</v>
      </c>
      <c r="B358" s="526">
        <v>207640000</v>
      </c>
      <c r="C358" s="523" t="s">
        <v>60</v>
      </c>
      <c r="D358" s="573">
        <v>88</v>
      </c>
      <c r="E358" s="26" t="s">
        <v>10</v>
      </c>
      <c r="F358" s="28">
        <v>33222400</v>
      </c>
      <c r="G358" s="28">
        <v>33222400</v>
      </c>
      <c r="H358" s="570">
        <f>(G358+G359)</f>
        <v>83056000</v>
      </c>
      <c r="I358" s="525">
        <f>(B358-H358)</f>
        <v>124584000</v>
      </c>
      <c r="J358" s="523">
        <v>83056000</v>
      </c>
      <c r="K358" s="760">
        <v>83056000</v>
      </c>
      <c r="L358" s="525">
        <f>(B358-K358)</f>
        <v>124584000</v>
      </c>
      <c r="M358" s="525">
        <f>(I358-L358)</f>
        <v>0</v>
      </c>
      <c r="N358" s="524">
        <f>(I358-L358)</f>
        <v>0</v>
      </c>
      <c r="O358" s="493" t="s">
        <v>36</v>
      </c>
      <c r="P358" s="520" t="s">
        <v>109</v>
      </c>
    </row>
    <row r="359" spans="1:16" s="3" customFormat="1" ht="160.5" customHeight="1" x14ac:dyDescent="0.25">
      <c r="A359" s="699"/>
      <c r="B359" s="526"/>
      <c r="C359" s="525"/>
      <c r="D359" s="573"/>
      <c r="E359" s="26" t="s">
        <v>11</v>
      </c>
      <c r="F359" s="28">
        <v>49833600</v>
      </c>
      <c r="G359" s="28">
        <v>49833600</v>
      </c>
      <c r="H359" s="570"/>
      <c r="I359" s="526"/>
      <c r="J359" s="525"/>
      <c r="K359" s="822"/>
      <c r="L359" s="526"/>
      <c r="M359" s="526"/>
      <c r="N359" s="525"/>
      <c r="O359" s="494"/>
      <c r="P359" s="474"/>
    </row>
    <row r="360" spans="1:16" s="3" customFormat="1" ht="42" customHeight="1" x14ac:dyDescent="0.25">
      <c r="A360" s="702" t="s">
        <v>110</v>
      </c>
      <c r="B360" s="526">
        <v>76125000</v>
      </c>
      <c r="C360" s="523" t="s">
        <v>67</v>
      </c>
      <c r="D360" s="573">
        <v>89</v>
      </c>
      <c r="E360" s="26" t="s">
        <v>10</v>
      </c>
      <c r="F360" s="24">
        <v>12180000</v>
      </c>
      <c r="G360" s="24">
        <v>12180000</v>
      </c>
      <c r="H360" s="570">
        <f>(G360+G361)</f>
        <v>30450000</v>
      </c>
      <c r="I360" s="526">
        <f>(B360-H360)</f>
        <v>45675000</v>
      </c>
      <c r="J360" s="222">
        <v>12180000</v>
      </c>
      <c r="K360" s="758">
        <v>30450000</v>
      </c>
      <c r="L360" s="526">
        <f>(B360-K360)</f>
        <v>45675000</v>
      </c>
      <c r="M360" s="526">
        <f>(I360-L360)</f>
        <v>0</v>
      </c>
      <c r="N360" s="523">
        <f>(I360-L360)</f>
        <v>0</v>
      </c>
      <c r="O360" s="493" t="s">
        <v>36</v>
      </c>
      <c r="P360" s="625" t="s">
        <v>116</v>
      </c>
    </row>
    <row r="361" spans="1:16" s="3" customFormat="1" ht="67.5" customHeight="1" x14ac:dyDescent="0.25">
      <c r="A361" s="698"/>
      <c r="B361" s="526"/>
      <c r="C361" s="524"/>
      <c r="D361" s="573"/>
      <c r="E361" s="574" t="s">
        <v>11</v>
      </c>
      <c r="F361" s="24">
        <v>18270000</v>
      </c>
      <c r="G361" s="24">
        <v>18270000</v>
      </c>
      <c r="H361" s="570"/>
      <c r="I361" s="526"/>
      <c r="J361" s="223">
        <v>18270000</v>
      </c>
      <c r="K361" s="759"/>
      <c r="L361" s="526"/>
      <c r="M361" s="526"/>
      <c r="N361" s="524"/>
      <c r="O361" s="494"/>
      <c r="P361" s="626"/>
    </row>
    <row r="362" spans="1:16" s="3" customFormat="1" ht="98.25" customHeight="1" x14ac:dyDescent="0.25">
      <c r="A362" s="699"/>
      <c r="B362" s="526"/>
      <c r="C362" s="525"/>
      <c r="D362" s="573"/>
      <c r="E362" s="574"/>
      <c r="F362" s="24">
        <v>0</v>
      </c>
      <c r="G362" s="24">
        <v>0</v>
      </c>
      <c r="H362" s="570"/>
      <c r="I362" s="526"/>
      <c r="J362" s="171"/>
      <c r="K362" s="760"/>
      <c r="L362" s="526"/>
      <c r="M362" s="526"/>
      <c r="N362" s="525"/>
      <c r="O362" s="494"/>
      <c r="P362" s="627"/>
    </row>
    <row r="363" spans="1:16" s="3" customFormat="1" ht="81" customHeight="1" x14ac:dyDescent="0.25">
      <c r="A363" s="763" t="s">
        <v>233</v>
      </c>
      <c r="B363" s="523">
        <v>61335000</v>
      </c>
      <c r="C363" s="682" t="s">
        <v>227</v>
      </c>
      <c r="D363" s="703">
        <v>113</v>
      </c>
      <c r="E363" s="471" t="s">
        <v>10</v>
      </c>
      <c r="F363" s="45">
        <v>9813600</v>
      </c>
      <c r="G363" s="528">
        <f>SUM(F363:F364)</f>
        <v>24534000</v>
      </c>
      <c r="H363" s="568">
        <f>SUM(F363:F366)</f>
        <v>61335000</v>
      </c>
      <c r="I363" s="523">
        <f>(B363-H363)</f>
        <v>0</v>
      </c>
      <c r="J363" s="567">
        <f>SUM(H363:H366)</f>
        <v>61335000</v>
      </c>
      <c r="K363" s="748">
        <v>61335000</v>
      </c>
      <c r="L363" s="523">
        <f>(B363-K363)</f>
        <v>0</v>
      </c>
      <c r="M363" s="73"/>
      <c r="N363" s="523">
        <f>(I363-L363)</f>
        <v>0</v>
      </c>
      <c r="O363" s="494" t="s">
        <v>36</v>
      </c>
      <c r="P363" s="682" t="s">
        <v>480</v>
      </c>
    </row>
    <row r="364" spans="1:16" s="3" customFormat="1" ht="81" customHeight="1" x14ac:dyDescent="0.25">
      <c r="A364" s="763"/>
      <c r="B364" s="524"/>
      <c r="C364" s="682"/>
      <c r="D364" s="703"/>
      <c r="E364" s="471"/>
      <c r="F364" s="45">
        <v>14720400</v>
      </c>
      <c r="G364" s="529"/>
      <c r="H364" s="568"/>
      <c r="I364" s="494"/>
      <c r="J364" s="567"/>
      <c r="K364" s="749"/>
      <c r="L364" s="494"/>
      <c r="M364" s="73"/>
      <c r="N364" s="524"/>
      <c r="O364" s="494"/>
      <c r="P364" s="682"/>
    </row>
    <row r="365" spans="1:16" s="3" customFormat="1" ht="81" customHeight="1" x14ac:dyDescent="0.25">
      <c r="A365" s="763"/>
      <c r="B365" s="524"/>
      <c r="C365" s="682"/>
      <c r="D365" s="703"/>
      <c r="E365" s="471" t="s">
        <v>11</v>
      </c>
      <c r="F365" s="45">
        <v>14720400</v>
      </c>
      <c r="G365" s="528">
        <f>SUM(F365:F366)</f>
        <v>36801000</v>
      </c>
      <c r="H365" s="568"/>
      <c r="I365" s="494"/>
      <c r="J365" s="567"/>
      <c r="K365" s="749"/>
      <c r="L365" s="494"/>
      <c r="M365" s="73"/>
      <c r="N365" s="524"/>
      <c r="O365" s="494"/>
      <c r="P365" s="682"/>
    </row>
    <row r="366" spans="1:16" s="3" customFormat="1" ht="81" customHeight="1" x14ac:dyDescent="0.25">
      <c r="A366" s="763"/>
      <c r="B366" s="525"/>
      <c r="C366" s="682"/>
      <c r="D366" s="703"/>
      <c r="E366" s="471"/>
      <c r="F366" s="45">
        <v>22080600</v>
      </c>
      <c r="G366" s="529"/>
      <c r="H366" s="568"/>
      <c r="I366" s="530"/>
      <c r="J366" s="567"/>
      <c r="K366" s="750"/>
      <c r="L366" s="530"/>
      <c r="M366" s="73"/>
      <c r="N366" s="525"/>
      <c r="O366" s="494"/>
      <c r="P366" s="682"/>
    </row>
    <row r="367" spans="1:16" s="3" customFormat="1" ht="81" customHeight="1" x14ac:dyDescent="0.25">
      <c r="A367" s="693" t="s">
        <v>111</v>
      </c>
      <c r="B367" s="523">
        <v>33593106</v>
      </c>
      <c r="C367" s="469" t="s">
        <v>235</v>
      </c>
      <c r="D367" s="703">
        <v>90</v>
      </c>
      <c r="E367" s="471" t="s">
        <v>10</v>
      </c>
      <c r="F367" s="80">
        <v>5363642</v>
      </c>
      <c r="G367" s="478">
        <f>SUM(F367:F368)</f>
        <v>13437242</v>
      </c>
      <c r="H367" s="569">
        <f>SUM(F367:F372)</f>
        <v>23515174</v>
      </c>
      <c r="I367" s="493"/>
      <c r="J367" s="523">
        <v>33593106</v>
      </c>
      <c r="K367" s="751">
        <v>33593106</v>
      </c>
      <c r="L367" s="493"/>
      <c r="M367" s="73"/>
      <c r="N367" s="523"/>
      <c r="O367" s="494" t="s">
        <v>645</v>
      </c>
      <c r="P367" s="474" t="s">
        <v>481</v>
      </c>
    </row>
    <row r="368" spans="1:16" s="3" customFormat="1" ht="81" customHeight="1" x14ac:dyDescent="0.25">
      <c r="A368" s="693"/>
      <c r="B368" s="524"/>
      <c r="C368" s="469"/>
      <c r="D368" s="703"/>
      <c r="E368" s="471"/>
      <c r="F368" s="80">
        <v>8073600</v>
      </c>
      <c r="G368" s="480"/>
      <c r="H368" s="569"/>
      <c r="I368" s="494"/>
      <c r="J368" s="524"/>
      <c r="K368" s="752"/>
      <c r="L368" s="494"/>
      <c r="M368" s="73"/>
      <c r="N368" s="524"/>
      <c r="O368" s="494"/>
      <c r="P368" s="474"/>
    </row>
    <row r="369" spans="1:16" s="3" customFormat="1" ht="81" customHeight="1" x14ac:dyDescent="0.25">
      <c r="A369" s="693"/>
      <c r="B369" s="524"/>
      <c r="C369" s="469"/>
      <c r="D369" s="703"/>
      <c r="E369" s="471" t="s">
        <v>11</v>
      </c>
      <c r="F369" s="80">
        <v>4022732</v>
      </c>
      <c r="G369" s="478">
        <f>SUM(F369:F372)</f>
        <v>10077932</v>
      </c>
      <c r="H369" s="569"/>
      <c r="I369" s="494"/>
      <c r="J369" s="524"/>
      <c r="K369" s="752"/>
      <c r="L369" s="494"/>
      <c r="M369" s="73"/>
      <c r="N369" s="524"/>
      <c r="O369" s="494"/>
      <c r="P369" s="474"/>
    </row>
    <row r="370" spans="1:16" s="3" customFormat="1" ht="81" customHeight="1" x14ac:dyDescent="0.25">
      <c r="A370" s="693"/>
      <c r="B370" s="524"/>
      <c r="C370" s="469"/>
      <c r="D370" s="703"/>
      <c r="E370" s="471"/>
      <c r="F370" s="80">
        <v>6055200</v>
      </c>
      <c r="G370" s="479"/>
      <c r="H370" s="569"/>
      <c r="I370" s="494"/>
      <c r="J370" s="524"/>
      <c r="K370" s="752"/>
      <c r="L370" s="494"/>
      <c r="M370" s="73"/>
      <c r="N370" s="524"/>
      <c r="O370" s="494"/>
      <c r="P370" s="474"/>
    </row>
    <row r="371" spans="1:16" s="3" customFormat="1" ht="81" customHeight="1" x14ac:dyDescent="0.25">
      <c r="A371" s="693"/>
      <c r="B371" s="524"/>
      <c r="C371" s="469"/>
      <c r="D371" s="703"/>
      <c r="E371" s="471"/>
      <c r="F371" s="80">
        <v>0</v>
      </c>
      <c r="G371" s="479"/>
      <c r="H371" s="569"/>
      <c r="I371" s="494"/>
      <c r="J371" s="524"/>
      <c r="K371" s="752"/>
      <c r="L371" s="494"/>
      <c r="M371" s="73"/>
      <c r="N371" s="524"/>
      <c r="O371" s="494"/>
      <c r="P371" s="474"/>
    </row>
    <row r="372" spans="1:16" s="3" customFormat="1" ht="81" customHeight="1" x14ac:dyDescent="0.25">
      <c r="A372" s="693"/>
      <c r="B372" s="525"/>
      <c r="C372" s="469"/>
      <c r="D372" s="703"/>
      <c r="E372" s="471"/>
      <c r="F372" s="80">
        <v>0</v>
      </c>
      <c r="G372" s="480"/>
      <c r="H372" s="569"/>
      <c r="I372" s="530"/>
      <c r="J372" s="525"/>
      <c r="K372" s="753"/>
      <c r="L372" s="530"/>
      <c r="M372" s="73"/>
      <c r="N372" s="525"/>
      <c r="O372" s="530"/>
      <c r="P372" s="474"/>
    </row>
    <row r="373" spans="1:16" s="3" customFormat="1" ht="81" customHeight="1" x14ac:dyDescent="0.25">
      <c r="A373" s="764" t="s">
        <v>234</v>
      </c>
      <c r="B373" s="523" t="s">
        <v>38</v>
      </c>
      <c r="C373" s="469" t="s">
        <v>235</v>
      </c>
      <c r="D373" s="703">
        <v>91</v>
      </c>
      <c r="E373" s="471" t="s">
        <v>10</v>
      </c>
      <c r="F373" s="80">
        <v>15885188</v>
      </c>
      <c r="G373" s="478">
        <f>SUM(F373:F375)</f>
        <v>59561513.969999999</v>
      </c>
      <c r="H373" s="578">
        <f>SUM(G373:G382)</f>
        <v>148844385</v>
      </c>
      <c r="I373" s="493"/>
      <c r="J373" s="165"/>
      <c r="K373" s="493"/>
      <c r="L373" s="493"/>
      <c r="M373" s="73"/>
      <c r="N373" s="523"/>
      <c r="O373" s="493"/>
      <c r="P373" s="825"/>
    </row>
    <row r="374" spans="1:16" s="3" customFormat="1" ht="81" customHeight="1" x14ac:dyDescent="0.25">
      <c r="A374" s="764"/>
      <c r="B374" s="524"/>
      <c r="C374" s="469"/>
      <c r="D374" s="703"/>
      <c r="E374" s="471"/>
      <c r="F374" s="80">
        <v>23827783</v>
      </c>
      <c r="G374" s="479"/>
      <c r="H374" s="657"/>
      <c r="I374" s="494"/>
      <c r="J374" s="164"/>
      <c r="K374" s="494"/>
      <c r="L374" s="494"/>
      <c r="M374" s="73"/>
      <c r="N374" s="524"/>
      <c r="O374" s="494"/>
      <c r="P374" s="826"/>
    </row>
    <row r="375" spans="1:16" s="3" customFormat="1" ht="81" customHeight="1" x14ac:dyDescent="0.25">
      <c r="A375" s="764"/>
      <c r="B375" s="524"/>
      <c r="C375" s="469"/>
      <c r="D375" s="703"/>
      <c r="E375" s="471"/>
      <c r="F375" s="80">
        <v>19848542.969999999</v>
      </c>
      <c r="G375" s="480"/>
      <c r="H375" s="657"/>
      <c r="I375" s="494"/>
      <c r="J375" s="164"/>
      <c r="K375" s="494"/>
      <c r="L375" s="494"/>
      <c r="M375" s="73"/>
      <c r="N375" s="524"/>
      <c r="O375" s="494"/>
      <c r="P375" s="826"/>
    </row>
    <row r="376" spans="1:16" s="3" customFormat="1" ht="81" customHeight="1" x14ac:dyDescent="0.25">
      <c r="A376" s="764"/>
      <c r="B376" s="524"/>
      <c r="C376" s="469"/>
      <c r="D376" s="703"/>
      <c r="E376" s="471" t="s">
        <v>11</v>
      </c>
      <c r="F376" s="80">
        <v>29772815.030000001</v>
      </c>
      <c r="G376" s="578">
        <f>SUM(F376:F378)</f>
        <v>39720914.030000001</v>
      </c>
      <c r="H376" s="657"/>
      <c r="I376" s="494"/>
      <c r="J376" s="164"/>
      <c r="K376" s="494"/>
      <c r="L376" s="494"/>
      <c r="M376" s="73"/>
      <c r="N376" s="524"/>
      <c r="O376" s="494"/>
      <c r="P376" s="826"/>
    </row>
    <row r="377" spans="1:16" s="3" customFormat="1" ht="81" customHeight="1" x14ac:dyDescent="0.25">
      <c r="A377" s="764"/>
      <c r="B377" s="524"/>
      <c r="C377" s="469"/>
      <c r="D377" s="703"/>
      <c r="E377" s="471"/>
      <c r="F377" s="80">
        <v>3979239.6</v>
      </c>
      <c r="G377" s="657"/>
      <c r="H377" s="657"/>
      <c r="I377" s="494"/>
      <c r="J377" s="164"/>
      <c r="K377" s="494"/>
      <c r="L377" s="494"/>
      <c r="M377" s="73"/>
      <c r="N377" s="524"/>
      <c r="O377" s="494"/>
      <c r="P377" s="826"/>
    </row>
    <row r="378" spans="1:16" s="3" customFormat="1" ht="81" customHeight="1" x14ac:dyDescent="0.25">
      <c r="A378" s="764"/>
      <c r="B378" s="524"/>
      <c r="C378" s="469"/>
      <c r="D378" s="703"/>
      <c r="E378" s="471"/>
      <c r="F378" s="80">
        <v>5968859.4000000004</v>
      </c>
      <c r="G378" s="579"/>
      <c r="H378" s="657"/>
      <c r="I378" s="494"/>
      <c r="J378" s="164"/>
      <c r="K378" s="494"/>
      <c r="L378" s="494"/>
      <c r="M378" s="73"/>
      <c r="N378" s="524"/>
      <c r="O378" s="494"/>
      <c r="P378" s="826"/>
    </row>
    <row r="379" spans="1:16" s="3" customFormat="1" ht="81" customHeight="1" x14ac:dyDescent="0.25">
      <c r="A379" s="764"/>
      <c r="B379" s="524"/>
      <c r="C379" s="469"/>
      <c r="D379" s="703">
        <v>167</v>
      </c>
      <c r="E379" s="471" t="s">
        <v>11</v>
      </c>
      <c r="F379" s="80">
        <v>22598346</v>
      </c>
      <c r="G379" s="560">
        <f>F379+F380</f>
        <v>25109273</v>
      </c>
      <c r="H379" s="657"/>
      <c r="I379" s="494"/>
      <c r="J379" s="164"/>
      <c r="K379" s="494"/>
      <c r="L379" s="494"/>
      <c r="M379" s="73"/>
      <c r="N379" s="524"/>
      <c r="O379" s="494"/>
      <c r="P379" s="826"/>
    </row>
    <row r="380" spans="1:16" s="3" customFormat="1" ht="81" customHeight="1" x14ac:dyDescent="0.25">
      <c r="A380" s="764"/>
      <c r="B380" s="524"/>
      <c r="C380" s="469"/>
      <c r="D380" s="703"/>
      <c r="E380" s="471"/>
      <c r="F380" s="80">
        <v>2510927</v>
      </c>
      <c r="G380" s="560"/>
      <c r="H380" s="657"/>
      <c r="I380" s="494"/>
      <c r="J380" s="164"/>
      <c r="K380" s="494"/>
      <c r="L380" s="494"/>
      <c r="M380" s="73"/>
      <c r="N380" s="524"/>
      <c r="O380" s="494"/>
      <c r="P380" s="826"/>
    </row>
    <row r="381" spans="1:16" s="3" customFormat="1" ht="81" customHeight="1" x14ac:dyDescent="0.25">
      <c r="A381" s="764"/>
      <c r="B381" s="524"/>
      <c r="C381" s="469"/>
      <c r="D381" s="703">
        <v>174</v>
      </c>
      <c r="E381" s="471" t="s">
        <v>11</v>
      </c>
      <c r="F381" s="80">
        <v>22007416</v>
      </c>
      <c r="G381" s="560">
        <f>F381+F382</f>
        <v>24452684</v>
      </c>
      <c r="H381" s="657"/>
      <c r="I381" s="494"/>
      <c r="J381" s="164"/>
      <c r="K381" s="494"/>
      <c r="L381" s="494"/>
      <c r="M381" s="73"/>
      <c r="N381" s="524"/>
      <c r="O381" s="494"/>
      <c r="P381" s="826"/>
    </row>
    <row r="382" spans="1:16" s="3" customFormat="1" ht="81" customHeight="1" x14ac:dyDescent="0.25">
      <c r="A382" s="764"/>
      <c r="B382" s="525"/>
      <c r="C382" s="469"/>
      <c r="D382" s="703"/>
      <c r="E382" s="471"/>
      <c r="F382" s="80">
        <v>2445268</v>
      </c>
      <c r="G382" s="560"/>
      <c r="H382" s="579"/>
      <c r="I382" s="530"/>
      <c r="J382" s="172"/>
      <c r="K382" s="530"/>
      <c r="L382" s="530"/>
      <c r="M382" s="73"/>
      <c r="N382" s="525"/>
      <c r="O382" s="530"/>
      <c r="P382" s="827"/>
    </row>
    <row r="383" spans="1:16" s="3" customFormat="1" ht="36" customHeight="1" x14ac:dyDescent="0.25">
      <c r="A383" s="702" t="s">
        <v>112</v>
      </c>
      <c r="B383" s="526">
        <v>73080000</v>
      </c>
      <c r="C383" s="526" t="s">
        <v>113</v>
      </c>
      <c r="D383" s="703">
        <v>92</v>
      </c>
      <c r="E383" s="471" t="s">
        <v>10</v>
      </c>
      <c r="F383" s="24">
        <v>11692800</v>
      </c>
      <c r="G383" s="526">
        <f>(F383+F384)</f>
        <v>29232000</v>
      </c>
      <c r="H383" s="570">
        <f>(G383+G385)</f>
        <v>68695200</v>
      </c>
      <c r="I383" s="526">
        <f>(B383-H383)</f>
        <v>4384800</v>
      </c>
      <c r="J383" s="168">
        <v>23677920</v>
      </c>
      <c r="K383" s="822">
        <v>68695200</v>
      </c>
      <c r="L383" s="526">
        <f>(B383-K383)</f>
        <v>4384800</v>
      </c>
      <c r="M383" s="526">
        <f>(I383-L383)</f>
        <v>0</v>
      </c>
      <c r="N383" s="523">
        <f>(I383-L383)</f>
        <v>0</v>
      </c>
      <c r="O383" s="497" t="s">
        <v>36</v>
      </c>
      <c r="P383" s="682" t="s">
        <v>114</v>
      </c>
    </row>
    <row r="384" spans="1:16" s="3" customFormat="1" ht="36" customHeight="1" x14ac:dyDescent="0.25">
      <c r="A384" s="698"/>
      <c r="B384" s="526"/>
      <c r="C384" s="526"/>
      <c r="D384" s="703"/>
      <c r="E384" s="471"/>
      <c r="F384" s="24">
        <v>17539200</v>
      </c>
      <c r="G384" s="526"/>
      <c r="H384" s="570"/>
      <c r="I384" s="526"/>
      <c r="J384" s="168">
        <v>17539200</v>
      </c>
      <c r="K384" s="822"/>
      <c r="L384" s="526"/>
      <c r="M384" s="526"/>
      <c r="N384" s="524"/>
      <c r="O384" s="497"/>
      <c r="P384" s="682"/>
    </row>
    <row r="385" spans="1:16" s="3" customFormat="1" ht="36" customHeight="1" x14ac:dyDescent="0.25">
      <c r="A385" s="698"/>
      <c r="B385" s="526"/>
      <c r="C385" s="526"/>
      <c r="D385" s="703"/>
      <c r="E385" s="471" t="s">
        <v>11</v>
      </c>
      <c r="F385" s="24">
        <v>15785280</v>
      </c>
      <c r="G385" s="526">
        <f>(F385+F386)</f>
        <v>39463200</v>
      </c>
      <c r="H385" s="570"/>
      <c r="I385" s="526"/>
      <c r="J385" s="168">
        <v>11692800</v>
      </c>
      <c r="K385" s="822"/>
      <c r="L385" s="526"/>
      <c r="M385" s="526"/>
      <c r="N385" s="524"/>
      <c r="O385" s="497"/>
      <c r="P385" s="682"/>
    </row>
    <row r="386" spans="1:16" s="3" customFormat="1" ht="36" customHeight="1" x14ac:dyDescent="0.25">
      <c r="A386" s="699"/>
      <c r="B386" s="526"/>
      <c r="C386" s="526"/>
      <c r="D386" s="703"/>
      <c r="E386" s="471"/>
      <c r="F386" s="24">
        <v>23677920</v>
      </c>
      <c r="G386" s="526"/>
      <c r="H386" s="570"/>
      <c r="I386" s="526"/>
      <c r="J386" s="168">
        <v>15785280</v>
      </c>
      <c r="K386" s="822"/>
      <c r="L386" s="526"/>
      <c r="M386" s="526"/>
      <c r="N386" s="525"/>
      <c r="O386" s="497"/>
      <c r="P386" s="682"/>
    </row>
    <row r="387" spans="1:16" s="3" customFormat="1" ht="36" customHeight="1" x14ac:dyDescent="0.25">
      <c r="A387" s="702" t="s">
        <v>115</v>
      </c>
      <c r="B387" s="526">
        <v>52223026</v>
      </c>
      <c r="C387" s="526" t="s">
        <v>113</v>
      </c>
      <c r="D387" s="703">
        <v>93</v>
      </c>
      <c r="E387" s="27" t="s">
        <v>10</v>
      </c>
      <c r="F387" s="24">
        <v>15647931</v>
      </c>
      <c r="G387" s="24">
        <v>15647931</v>
      </c>
      <c r="H387" s="570">
        <f>SUM(G387:G391)</f>
        <v>47000723</v>
      </c>
      <c r="I387" s="526">
        <f>(B387-H387)</f>
        <v>5222303</v>
      </c>
      <c r="J387" s="523">
        <v>23471897</v>
      </c>
      <c r="K387" s="822">
        <v>47000723</v>
      </c>
      <c r="L387" s="526">
        <f>(B387-K387)</f>
        <v>5222303</v>
      </c>
      <c r="M387" s="526">
        <f>(I387-L387)</f>
        <v>0</v>
      </c>
      <c r="N387" s="523">
        <f>(I387-L387)</f>
        <v>0</v>
      </c>
      <c r="O387" s="497" t="s">
        <v>36</v>
      </c>
      <c r="P387" s="683" t="s">
        <v>482</v>
      </c>
    </row>
    <row r="388" spans="1:16" s="3" customFormat="1" ht="36" customHeight="1" x14ac:dyDescent="0.25">
      <c r="A388" s="698"/>
      <c r="B388" s="526"/>
      <c r="C388" s="526"/>
      <c r="D388" s="703"/>
      <c r="E388" s="471" t="s">
        <v>11</v>
      </c>
      <c r="F388" s="24">
        <v>23471897</v>
      </c>
      <c r="G388" s="24">
        <v>23471897</v>
      </c>
      <c r="H388" s="570"/>
      <c r="I388" s="526"/>
      <c r="J388" s="525"/>
      <c r="K388" s="822"/>
      <c r="L388" s="526"/>
      <c r="M388" s="526"/>
      <c r="N388" s="524"/>
      <c r="O388" s="497"/>
      <c r="P388" s="683"/>
    </row>
    <row r="389" spans="1:16" s="3" customFormat="1" ht="36" customHeight="1" x14ac:dyDescent="0.25">
      <c r="A389" s="698"/>
      <c r="B389" s="526"/>
      <c r="C389" s="526"/>
      <c r="D389" s="703"/>
      <c r="E389" s="471"/>
      <c r="F389" s="24">
        <v>0</v>
      </c>
      <c r="G389" s="24">
        <v>0</v>
      </c>
      <c r="H389" s="570"/>
      <c r="I389" s="526"/>
      <c r="J389" s="168">
        <v>15647931</v>
      </c>
      <c r="K389" s="822"/>
      <c r="L389" s="526"/>
      <c r="M389" s="526"/>
      <c r="N389" s="524"/>
      <c r="O389" s="497"/>
      <c r="P389" s="683"/>
    </row>
    <row r="390" spans="1:16" s="3" customFormat="1" ht="36" customHeight="1" x14ac:dyDescent="0.25">
      <c r="A390" s="698"/>
      <c r="B390" s="526"/>
      <c r="C390" s="526"/>
      <c r="D390" s="803">
        <v>174</v>
      </c>
      <c r="E390" s="471" t="s">
        <v>11</v>
      </c>
      <c r="F390" s="24">
        <v>7880895</v>
      </c>
      <c r="G390" s="24">
        <v>7880895</v>
      </c>
      <c r="H390" s="570"/>
      <c r="I390" s="526"/>
      <c r="J390" s="523">
        <v>7880895</v>
      </c>
      <c r="K390" s="822"/>
      <c r="L390" s="526"/>
      <c r="M390" s="526"/>
      <c r="N390" s="524"/>
      <c r="O390" s="497"/>
      <c r="P390" s="683"/>
    </row>
    <row r="391" spans="1:16" s="3" customFormat="1" ht="36" customHeight="1" x14ac:dyDescent="0.25">
      <c r="A391" s="699"/>
      <c r="B391" s="526"/>
      <c r="C391" s="526"/>
      <c r="D391" s="803"/>
      <c r="E391" s="471"/>
      <c r="F391" s="24">
        <v>0</v>
      </c>
      <c r="G391" s="24">
        <v>0</v>
      </c>
      <c r="H391" s="570"/>
      <c r="I391" s="526"/>
      <c r="J391" s="525"/>
      <c r="K391" s="822"/>
      <c r="L391" s="526"/>
      <c r="M391" s="526"/>
      <c r="N391" s="525"/>
      <c r="O391" s="497"/>
      <c r="P391" s="683"/>
    </row>
    <row r="392" spans="1:16" s="3" customFormat="1" ht="36" customHeight="1" x14ac:dyDescent="0.25">
      <c r="A392" s="763" t="s">
        <v>236</v>
      </c>
      <c r="B392" s="523">
        <v>77105200</v>
      </c>
      <c r="C392" s="682" t="s">
        <v>188</v>
      </c>
      <c r="D392" s="703">
        <v>94</v>
      </c>
      <c r="E392" s="471" t="s">
        <v>10</v>
      </c>
      <c r="F392" s="254">
        <v>9187200</v>
      </c>
      <c r="G392" s="528">
        <f>SUM(F392:F394)</f>
        <v>22968000.009999998</v>
      </c>
      <c r="H392" s="580">
        <f>SUM(G392:G399)</f>
        <v>77105200.019999996</v>
      </c>
      <c r="I392" s="523">
        <f>(B392-H392)</f>
        <v>-1.9999995827674866E-2</v>
      </c>
      <c r="J392" s="523">
        <v>13780800</v>
      </c>
      <c r="K392" s="758">
        <v>77105200</v>
      </c>
      <c r="L392" s="523">
        <f>(B392-K392)</f>
        <v>0</v>
      </c>
      <c r="M392" s="74"/>
      <c r="N392" s="523">
        <f>(I392-L392)</f>
        <v>-1.9999995827674866E-2</v>
      </c>
      <c r="O392" s="493" t="s">
        <v>36</v>
      </c>
      <c r="P392" s="684" t="s">
        <v>483</v>
      </c>
    </row>
    <row r="393" spans="1:16" s="3" customFormat="1" ht="36" customHeight="1" x14ac:dyDescent="0.25">
      <c r="A393" s="763"/>
      <c r="B393" s="524"/>
      <c r="C393" s="682"/>
      <c r="D393" s="703"/>
      <c r="E393" s="471"/>
      <c r="F393" s="254">
        <v>11919659.4</v>
      </c>
      <c r="G393" s="584"/>
      <c r="H393" s="581"/>
      <c r="I393" s="524"/>
      <c r="J393" s="524"/>
      <c r="K393" s="759"/>
      <c r="L393" s="524"/>
      <c r="M393" s="74"/>
      <c r="N393" s="524"/>
      <c r="O393" s="494"/>
      <c r="P393" s="685"/>
    </row>
    <row r="394" spans="1:16" s="3" customFormat="1" ht="36" customHeight="1" x14ac:dyDescent="0.25">
      <c r="A394" s="763"/>
      <c r="B394" s="524"/>
      <c r="C394" s="682"/>
      <c r="D394" s="703"/>
      <c r="E394" s="471"/>
      <c r="F394" s="254">
        <v>1861140.61</v>
      </c>
      <c r="G394" s="584"/>
      <c r="H394" s="581"/>
      <c r="I394" s="524"/>
      <c r="J394" s="524">
        <v>9187200</v>
      </c>
      <c r="K394" s="759"/>
      <c r="L394" s="524"/>
      <c r="M394" s="74"/>
      <c r="N394" s="524"/>
      <c r="O394" s="494"/>
      <c r="P394" s="685"/>
    </row>
    <row r="395" spans="1:16" s="3" customFormat="1" ht="36" customHeight="1" x14ac:dyDescent="0.25">
      <c r="A395" s="763"/>
      <c r="B395" s="524"/>
      <c r="C395" s="682"/>
      <c r="D395" s="703"/>
      <c r="E395" s="471" t="s">
        <v>11</v>
      </c>
      <c r="F395" s="254">
        <v>13780800</v>
      </c>
      <c r="G395" s="584">
        <f>SUM(F395:F399)</f>
        <v>54137200.009999998</v>
      </c>
      <c r="H395" s="581"/>
      <c r="I395" s="524"/>
      <c r="J395" s="524"/>
      <c r="K395" s="759"/>
      <c r="L395" s="524"/>
      <c r="M395" s="74"/>
      <c r="N395" s="524"/>
      <c r="O395" s="494"/>
      <c r="P395" s="685"/>
    </row>
    <row r="396" spans="1:16" s="3" customFormat="1" ht="36" customHeight="1" x14ac:dyDescent="0.25">
      <c r="A396" s="763"/>
      <c r="B396" s="524"/>
      <c r="C396" s="682"/>
      <c r="D396" s="703"/>
      <c r="E396" s="471"/>
      <c r="F396" s="254">
        <v>17879489.09</v>
      </c>
      <c r="G396" s="584"/>
      <c r="H396" s="581"/>
      <c r="I396" s="524"/>
      <c r="J396" s="524"/>
      <c r="K396" s="759"/>
      <c r="L396" s="524"/>
      <c r="M396" s="249"/>
      <c r="N396" s="524"/>
      <c r="O396" s="494"/>
      <c r="P396" s="685"/>
    </row>
    <row r="397" spans="1:16" s="3" customFormat="1" ht="36" customHeight="1" x14ac:dyDescent="0.25">
      <c r="A397" s="763"/>
      <c r="B397" s="524"/>
      <c r="C397" s="682"/>
      <c r="D397" s="703"/>
      <c r="E397" s="471"/>
      <c r="F397" s="254">
        <v>2791710.92</v>
      </c>
      <c r="G397" s="584"/>
      <c r="H397" s="581"/>
      <c r="I397" s="524"/>
      <c r="J397" s="524">
        <v>54137200</v>
      </c>
      <c r="K397" s="759"/>
      <c r="L397" s="524"/>
      <c r="M397" s="249"/>
      <c r="N397" s="524"/>
      <c r="O397" s="494"/>
      <c r="P397" s="685"/>
    </row>
    <row r="398" spans="1:16" s="3" customFormat="1" ht="36" customHeight="1" x14ac:dyDescent="0.25">
      <c r="A398" s="763"/>
      <c r="B398" s="524"/>
      <c r="C398" s="682"/>
      <c r="D398" s="253">
        <v>204</v>
      </c>
      <c r="E398" s="250" t="s">
        <v>11</v>
      </c>
      <c r="F398" s="254">
        <v>19685200</v>
      </c>
      <c r="G398" s="584"/>
      <c r="H398" s="581"/>
      <c r="I398" s="524"/>
      <c r="J398" s="524"/>
      <c r="K398" s="759"/>
      <c r="L398" s="524"/>
      <c r="M398" s="249"/>
      <c r="N398" s="524"/>
      <c r="O398" s="494"/>
      <c r="P398" s="685"/>
    </row>
    <row r="399" spans="1:16" s="3" customFormat="1" ht="36" customHeight="1" x14ac:dyDescent="0.25">
      <c r="A399" s="763"/>
      <c r="B399" s="525"/>
      <c r="C399" s="682"/>
      <c r="D399" s="72">
        <v>204</v>
      </c>
      <c r="E399" s="70" t="s">
        <v>11</v>
      </c>
      <c r="F399" s="45">
        <v>0</v>
      </c>
      <c r="G399" s="529"/>
      <c r="H399" s="582"/>
      <c r="I399" s="525"/>
      <c r="J399" s="525"/>
      <c r="K399" s="760"/>
      <c r="L399" s="525"/>
      <c r="M399" s="74"/>
      <c r="N399" s="525"/>
      <c r="O399" s="530"/>
      <c r="P399" s="686"/>
    </row>
    <row r="400" spans="1:16" s="3" customFormat="1" ht="36" customHeight="1" x14ac:dyDescent="0.25">
      <c r="A400" s="702" t="s">
        <v>117</v>
      </c>
      <c r="B400" s="526">
        <v>35948400</v>
      </c>
      <c r="C400" s="526" t="s">
        <v>58</v>
      </c>
      <c r="D400" s="573">
        <v>95</v>
      </c>
      <c r="E400" s="574" t="s">
        <v>10</v>
      </c>
      <c r="F400" s="44">
        <v>5751704</v>
      </c>
      <c r="G400" s="526">
        <f>(F400+F401)</f>
        <v>14379260</v>
      </c>
      <c r="H400" s="570">
        <f>(G400+G402)</f>
        <v>29477588</v>
      </c>
      <c r="I400" s="526">
        <f>(B400-H400)</f>
        <v>6470812</v>
      </c>
      <c r="J400" s="168">
        <v>9058996.8000000007</v>
      </c>
      <c r="K400" s="570">
        <f>(H400)</f>
        <v>29477588</v>
      </c>
      <c r="L400" s="526">
        <f>(B400-K400)</f>
        <v>6470812</v>
      </c>
      <c r="M400" s="526">
        <f>(I400-L400)</f>
        <v>0</v>
      </c>
      <c r="N400" s="523">
        <f>(I400-L400)</f>
        <v>0</v>
      </c>
      <c r="O400" s="497" t="s">
        <v>36</v>
      </c>
      <c r="P400" s="495" t="s">
        <v>118</v>
      </c>
    </row>
    <row r="401" spans="1:16" s="3" customFormat="1" ht="36" customHeight="1" x14ac:dyDescent="0.25">
      <c r="A401" s="698"/>
      <c r="B401" s="526"/>
      <c r="C401" s="526"/>
      <c r="D401" s="573"/>
      <c r="E401" s="574"/>
      <c r="F401" s="44">
        <v>8627556</v>
      </c>
      <c r="G401" s="526"/>
      <c r="H401" s="570"/>
      <c r="I401" s="526"/>
      <c r="J401" s="168">
        <v>8627556</v>
      </c>
      <c r="K401" s="570"/>
      <c r="L401" s="526"/>
      <c r="M401" s="526"/>
      <c r="N401" s="524"/>
      <c r="O401" s="497"/>
      <c r="P401" s="496"/>
    </row>
    <row r="402" spans="1:16" s="3" customFormat="1" ht="36" customHeight="1" x14ac:dyDescent="0.25">
      <c r="A402" s="698"/>
      <c r="B402" s="526"/>
      <c r="C402" s="526"/>
      <c r="D402" s="573"/>
      <c r="E402" s="574" t="s">
        <v>11</v>
      </c>
      <c r="F402" s="44">
        <v>6039331.2000000002</v>
      </c>
      <c r="G402" s="526">
        <f>(F402+F403)</f>
        <v>15098328</v>
      </c>
      <c r="H402" s="570"/>
      <c r="I402" s="526"/>
      <c r="J402" s="168">
        <v>6039331.2000000002</v>
      </c>
      <c r="K402" s="570"/>
      <c r="L402" s="526"/>
      <c r="M402" s="526"/>
      <c r="N402" s="524"/>
      <c r="O402" s="497"/>
      <c r="P402" s="496"/>
    </row>
    <row r="403" spans="1:16" s="3" customFormat="1" ht="36" customHeight="1" x14ac:dyDescent="0.25">
      <c r="A403" s="699"/>
      <c r="B403" s="526"/>
      <c r="C403" s="526"/>
      <c r="D403" s="573"/>
      <c r="E403" s="574"/>
      <c r="F403" s="44">
        <v>9058996.8000000007</v>
      </c>
      <c r="G403" s="526"/>
      <c r="H403" s="570"/>
      <c r="I403" s="526"/>
      <c r="J403" s="168">
        <v>5751704</v>
      </c>
      <c r="K403" s="570"/>
      <c r="L403" s="526"/>
      <c r="M403" s="526"/>
      <c r="N403" s="525"/>
      <c r="O403" s="497"/>
      <c r="P403" s="520"/>
    </row>
    <row r="404" spans="1:16" s="3" customFormat="1" ht="53.25" customHeight="1" x14ac:dyDescent="0.25">
      <c r="A404" s="702" t="s">
        <v>119</v>
      </c>
      <c r="B404" s="526">
        <v>34365000</v>
      </c>
      <c r="C404" s="526" t="s">
        <v>58</v>
      </c>
      <c r="D404" s="573">
        <v>96</v>
      </c>
      <c r="E404" s="32" t="s">
        <v>105</v>
      </c>
      <c r="F404" s="45">
        <v>5498400</v>
      </c>
      <c r="G404" s="526">
        <f>(F404+F405)</f>
        <v>13746000</v>
      </c>
      <c r="H404" s="570">
        <f>(G404)</f>
        <v>13746000</v>
      </c>
      <c r="I404" s="526">
        <f>(B404-H404)</f>
        <v>20619000</v>
      </c>
      <c r="J404" s="169">
        <v>8247600</v>
      </c>
      <c r="K404" s="588">
        <f>(H404)</f>
        <v>13746000</v>
      </c>
      <c r="L404" s="526">
        <f>(B404-K404)</f>
        <v>20619000</v>
      </c>
      <c r="M404" s="526">
        <f>(I404-L404)</f>
        <v>0</v>
      </c>
      <c r="N404" s="523">
        <f>(I404-L404)</f>
        <v>0</v>
      </c>
      <c r="O404" s="497" t="s">
        <v>36</v>
      </c>
      <c r="P404" s="682" t="s">
        <v>120</v>
      </c>
    </row>
    <row r="405" spans="1:16" s="3" customFormat="1" ht="36" customHeight="1" x14ac:dyDescent="0.25">
      <c r="A405" s="699"/>
      <c r="B405" s="526"/>
      <c r="C405" s="526"/>
      <c r="D405" s="573"/>
      <c r="E405" s="32" t="s">
        <v>11</v>
      </c>
      <c r="F405" s="45">
        <v>8247600</v>
      </c>
      <c r="G405" s="526"/>
      <c r="H405" s="570"/>
      <c r="I405" s="526"/>
      <c r="J405" s="171">
        <v>5498400</v>
      </c>
      <c r="K405" s="590"/>
      <c r="L405" s="526"/>
      <c r="M405" s="526"/>
      <c r="N405" s="525"/>
      <c r="O405" s="497"/>
      <c r="P405" s="682"/>
    </row>
    <row r="406" spans="1:16" s="3" customFormat="1" ht="36" customHeight="1" x14ac:dyDescent="0.25">
      <c r="A406" s="693" t="s">
        <v>237</v>
      </c>
      <c r="B406" s="743">
        <v>52345000</v>
      </c>
      <c r="C406" s="469" t="s">
        <v>228</v>
      </c>
      <c r="D406" s="573">
        <v>97</v>
      </c>
      <c r="E406" s="574" t="s">
        <v>10</v>
      </c>
      <c r="F406" s="85">
        <v>5591200</v>
      </c>
      <c r="G406" s="617">
        <f>SUM(F406:F407)</f>
        <v>13978000</v>
      </c>
      <c r="H406" s="774">
        <f>SUM(F406:F410)</f>
        <v>52345000</v>
      </c>
      <c r="I406" s="523">
        <f>(B406-H406)</f>
        <v>0</v>
      </c>
      <c r="J406" s="374">
        <v>13978000</v>
      </c>
      <c r="K406" s="751">
        <v>31738000</v>
      </c>
      <c r="L406" s="523">
        <f>(B406-K406)</f>
        <v>20607000</v>
      </c>
      <c r="M406" s="89"/>
      <c r="N406" s="523">
        <f>(I406-L406)</f>
        <v>-20607000</v>
      </c>
      <c r="O406" s="493" t="s">
        <v>485</v>
      </c>
      <c r="P406" s="474" t="s">
        <v>484</v>
      </c>
    </row>
    <row r="407" spans="1:16" s="3" customFormat="1" ht="36" customHeight="1" x14ac:dyDescent="0.25">
      <c r="A407" s="693"/>
      <c r="B407" s="744"/>
      <c r="C407" s="469"/>
      <c r="D407" s="573"/>
      <c r="E407" s="574"/>
      <c r="F407" s="85">
        <v>8386800</v>
      </c>
      <c r="G407" s="865"/>
      <c r="H407" s="775"/>
      <c r="I407" s="524"/>
      <c r="J407" s="375">
        <v>17400000</v>
      </c>
      <c r="K407" s="752"/>
      <c r="L407" s="524"/>
      <c r="M407" s="89"/>
      <c r="N407" s="524"/>
      <c r="O407" s="494"/>
      <c r="P407" s="474"/>
    </row>
    <row r="408" spans="1:16" s="3" customFormat="1" ht="36" customHeight="1" x14ac:dyDescent="0.25">
      <c r="A408" s="693"/>
      <c r="B408" s="744"/>
      <c r="C408" s="469"/>
      <c r="D408" s="573"/>
      <c r="E408" s="574" t="s">
        <v>11</v>
      </c>
      <c r="F408" s="110">
        <v>8386800</v>
      </c>
      <c r="G408" s="478">
        <f>SUM(F408:F409)</f>
        <v>20967000</v>
      </c>
      <c r="H408" s="775"/>
      <c r="I408" s="524"/>
      <c r="J408" s="170"/>
      <c r="K408" s="752"/>
      <c r="L408" s="524"/>
      <c r="M408" s="89"/>
      <c r="N408" s="524"/>
      <c r="O408" s="494"/>
      <c r="P408" s="474"/>
    </row>
    <row r="409" spans="1:16" s="3" customFormat="1" ht="36" customHeight="1" x14ac:dyDescent="0.25">
      <c r="A409" s="693"/>
      <c r="B409" s="744"/>
      <c r="C409" s="469"/>
      <c r="D409" s="573"/>
      <c r="E409" s="574"/>
      <c r="F409" s="110">
        <v>12580200</v>
      </c>
      <c r="G409" s="480"/>
      <c r="H409" s="775"/>
      <c r="I409" s="524"/>
      <c r="J409" s="170"/>
      <c r="K409" s="752"/>
      <c r="L409" s="524"/>
      <c r="M409" s="89"/>
      <c r="N409" s="524"/>
      <c r="O409" s="494"/>
      <c r="P409" s="474"/>
    </row>
    <row r="410" spans="1:16" s="3" customFormat="1" ht="36" customHeight="1" x14ac:dyDescent="0.25">
      <c r="A410" s="693"/>
      <c r="B410" s="745"/>
      <c r="C410" s="469"/>
      <c r="D410" s="94">
        <v>201</v>
      </c>
      <c r="E410" s="95" t="s">
        <v>11</v>
      </c>
      <c r="F410" s="85">
        <v>17400000</v>
      </c>
      <c r="G410" s="359">
        <f>F410</f>
        <v>17400000</v>
      </c>
      <c r="H410" s="776"/>
      <c r="I410" s="525"/>
      <c r="J410" s="171"/>
      <c r="K410" s="753"/>
      <c r="L410" s="525"/>
      <c r="M410" s="89"/>
      <c r="N410" s="525"/>
      <c r="O410" s="530"/>
      <c r="P410" s="474"/>
    </row>
    <row r="411" spans="1:16" s="3" customFormat="1" ht="36" customHeight="1" x14ac:dyDescent="0.25">
      <c r="A411" s="792" t="s">
        <v>238</v>
      </c>
      <c r="B411" s="523">
        <v>61799726</v>
      </c>
      <c r="C411" s="469" t="s">
        <v>174</v>
      </c>
      <c r="D411" s="703">
        <v>98</v>
      </c>
      <c r="E411" s="471" t="s">
        <v>10</v>
      </c>
      <c r="F411" s="85">
        <v>9887956</v>
      </c>
      <c r="G411" s="478">
        <f>SUM(F411:F412)</f>
        <v>24719890</v>
      </c>
      <c r="H411" s="583">
        <f>SUM(F411:F416)</f>
        <v>61799725</v>
      </c>
      <c r="I411" s="523">
        <f>(B411-H411)</f>
        <v>1</v>
      </c>
      <c r="J411" s="560">
        <f>SUM(H411:H416)</f>
        <v>61799725</v>
      </c>
      <c r="K411" s="588">
        <v>61799725</v>
      </c>
      <c r="L411" s="523">
        <f>(B411-K411)</f>
        <v>1</v>
      </c>
      <c r="M411" s="89"/>
      <c r="N411" s="524">
        <f>(I411-L411)</f>
        <v>0</v>
      </c>
      <c r="O411" s="493" t="s">
        <v>36</v>
      </c>
      <c r="P411" s="527" t="s">
        <v>486</v>
      </c>
    </row>
    <row r="412" spans="1:16" s="3" customFormat="1" ht="36" customHeight="1" x14ac:dyDescent="0.25">
      <c r="A412" s="792"/>
      <c r="B412" s="524"/>
      <c r="C412" s="469"/>
      <c r="D412" s="703"/>
      <c r="E412" s="471"/>
      <c r="F412" s="85">
        <v>14831934</v>
      </c>
      <c r="G412" s="480"/>
      <c r="H412" s="583"/>
      <c r="I412" s="524"/>
      <c r="J412" s="560"/>
      <c r="K412" s="589"/>
      <c r="L412" s="524"/>
      <c r="M412" s="89"/>
      <c r="N412" s="524"/>
      <c r="O412" s="494"/>
      <c r="P412" s="527"/>
    </row>
    <row r="413" spans="1:16" s="3" customFormat="1" ht="36" customHeight="1" x14ac:dyDescent="0.25">
      <c r="A413" s="792"/>
      <c r="B413" s="524"/>
      <c r="C413" s="469"/>
      <c r="D413" s="703"/>
      <c r="E413" s="471" t="s">
        <v>11</v>
      </c>
      <c r="F413" s="85">
        <v>12272229.6</v>
      </c>
      <c r="G413" s="478">
        <f>SUM(F413:F416)</f>
        <v>37079835</v>
      </c>
      <c r="H413" s="583"/>
      <c r="I413" s="524"/>
      <c r="J413" s="560"/>
      <c r="K413" s="589"/>
      <c r="L413" s="524"/>
      <c r="M413" s="89"/>
      <c r="N413" s="524"/>
      <c r="O413" s="494"/>
      <c r="P413" s="527"/>
    </row>
    <row r="414" spans="1:16" s="3" customFormat="1" ht="36" customHeight="1" x14ac:dyDescent="0.25">
      <c r="A414" s="792"/>
      <c r="B414" s="524"/>
      <c r="C414" s="469"/>
      <c r="D414" s="703"/>
      <c r="E414" s="471"/>
      <c r="F414" s="85">
        <v>21099622.399999999</v>
      </c>
      <c r="G414" s="479"/>
      <c r="H414" s="583"/>
      <c r="I414" s="524"/>
      <c r="J414" s="560"/>
      <c r="K414" s="589"/>
      <c r="L414" s="524"/>
      <c r="M414" s="89"/>
      <c r="N414" s="524"/>
      <c r="O414" s="494"/>
      <c r="P414" s="527"/>
    </row>
    <row r="415" spans="1:16" s="3" customFormat="1" ht="36" customHeight="1" x14ac:dyDescent="0.25">
      <c r="A415" s="792"/>
      <c r="B415" s="524"/>
      <c r="C415" s="469"/>
      <c r="D415" s="703"/>
      <c r="E415" s="471"/>
      <c r="F415" s="85">
        <v>1483193</v>
      </c>
      <c r="G415" s="479"/>
      <c r="H415" s="583"/>
      <c r="I415" s="524"/>
      <c r="J415" s="560"/>
      <c r="K415" s="589"/>
      <c r="L415" s="524"/>
      <c r="M415" s="89"/>
      <c r="N415" s="524"/>
      <c r="O415" s="494"/>
      <c r="P415" s="527"/>
    </row>
    <row r="416" spans="1:16" s="3" customFormat="1" ht="36" customHeight="1" x14ac:dyDescent="0.25">
      <c r="A416" s="792"/>
      <c r="B416" s="525"/>
      <c r="C416" s="469"/>
      <c r="D416" s="703"/>
      <c r="E416" s="471"/>
      <c r="F416" s="85">
        <v>2224790</v>
      </c>
      <c r="G416" s="480"/>
      <c r="H416" s="583"/>
      <c r="I416" s="525"/>
      <c r="J416" s="560"/>
      <c r="K416" s="590"/>
      <c r="L416" s="525"/>
      <c r="M416" s="89"/>
      <c r="N416" s="525"/>
      <c r="O416" s="530"/>
      <c r="P416" s="527"/>
    </row>
    <row r="417" spans="1:16" s="3" customFormat="1" ht="36" customHeight="1" x14ac:dyDescent="0.25">
      <c r="A417" s="702" t="s">
        <v>121</v>
      </c>
      <c r="B417" s="526">
        <v>98709691</v>
      </c>
      <c r="C417" s="526" t="s">
        <v>70</v>
      </c>
      <c r="D417" s="771">
        <v>99</v>
      </c>
      <c r="E417" s="633" t="s">
        <v>10</v>
      </c>
      <c r="F417" s="44">
        <v>15793550</v>
      </c>
      <c r="G417" s="526">
        <f>(F417+F418)</f>
        <v>39483876</v>
      </c>
      <c r="H417" s="588">
        <f>(G417)</f>
        <v>39483876</v>
      </c>
      <c r="I417" s="526">
        <f>(B417-H417)</f>
        <v>59225815</v>
      </c>
      <c r="J417" s="523">
        <v>23690326</v>
      </c>
      <c r="K417" s="570">
        <f>(H417)</f>
        <v>39483876</v>
      </c>
      <c r="L417" s="526">
        <f>(B417-K417)</f>
        <v>59225815</v>
      </c>
      <c r="M417" s="46" t="s">
        <v>122</v>
      </c>
      <c r="N417" s="523">
        <f>(I417-L417)</f>
        <v>0</v>
      </c>
      <c r="O417" s="526" t="s">
        <v>36</v>
      </c>
      <c r="P417" s="495" t="s">
        <v>124</v>
      </c>
    </row>
    <row r="418" spans="1:16" s="3" customFormat="1" ht="36" customHeight="1" x14ac:dyDescent="0.25">
      <c r="A418" s="698"/>
      <c r="B418" s="526"/>
      <c r="C418" s="526"/>
      <c r="D418" s="772"/>
      <c r="E418" s="634"/>
      <c r="F418" s="44">
        <v>23690326</v>
      </c>
      <c r="G418" s="526"/>
      <c r="H418" s="589"/>
      <c r="I418" s="526"/>
      <c r="J418" s="525"/>
      <c r="K418" s="570"/>
      <c r="L418" s="526"/>
      <c r="M418" s="46"/>
      <c r="N418" s="524"/>
      <c r="O418" s="526"/>
      <c r="P418" s="496"/>
    </row>
    <row r="419" spans="1:16" s="3" customFormat="1" ht="36" customHeight="1" x14ac:dyDescent="0.25">
      <c r="A419" s="698"/>
      <c r="B419" s="526"/>
      <c r="C419" s="526"/>
      <c r="D419" s="772"/>
      <c r="E419" s="633" t="s">
        <v>11</v>
      </c>
      <c r="F419" s="44">
        <v>0</v>
      </c>
      <c r="G419" s="524">
        <v>0</v>
      </c>
      <c r="H419" s="589"/>
      <c r="I419" s="526"/>
      <c r="J419" s="523">
        <v>15739550</v>
      </c>
      <c r="K419" s="570"/>
      <c r="L419" s="526"/>
      <c r="M419" s="30"/>
      <c r="N419" s="524"/>
      <c r="O419" s="526"/>
      <c r="P419" s="496"/>
    </row>
    <row r="420" spans="1:16" s="3" customFormat="1" ht="36" customHeight="1" x14ac:dyDescent="0.25">
      <c r="A420" s="699"/>
      <c r="B420" s="526"/>
      <c r="C420" s="526"/>
      <c r="D420" s="773"/>
      <c r="E420" s="634"/>
      <c r="F420" s="44">
        <v>0</v>
      </c>
      <c r="G420" s="525"/>
      <c r="H420" s="590"/>
      <c r="I420" s="526"/>
      <c r="J420" s="525"/>
      <c r="K420" s="570"/>
      <c r="L420" s="526"/>
      <c r="M420" s="30"/>
      <c r="N420" s="525"/>
      <c r="O420" s="526"/>
      <c r="P420" s="520"/>
    </row>
    <row r="421" spans="1:16" s="3" customFormat="1" ht="36" customHeight="1" x14ac:dyDescent="0.25">
      <c r="A421" s="792" t="s">
        <v>239</v>
      </c>
      <c r="B421" s="526">
        <v>89612419</v>
      </c>
      <c r="C421" s="469" t="s">
        <v>242</v>
      </c>
      <c r="D421" s="573">
        <v>100</v>
      </c>
      <c r="E421" s="574" t="s">
        <v>10</v>
      </c>
      <c r="F421" s="45">
        <v>14337987</v>
      </c>
      <c r="G421" s="704">
        <f>SUM(F421:F422)</f>
        <v>35844968</v>
      </c>
      <c r="H421" s="568">
        <f>SUM(F421:F424)</f>
        <v>89612419.200000003</v>
      </c>
      <c r="I421" s="526">
        <f>(B421-H421)</f>
        <v>-0.20000000298023224</v>
      </c>
      <c r="J421" s="202">
        <v>21506981</v>
      </c>
      <c r="K421" s="570">
        <f>SUM(J421:J424)</f>
        <v>89612419</v>
      </c>
      <c r="L421" s="526">
        <f>(B421-K421)</f>
        <v>0</v>
      </c>
      <c r="M421" s="201"/>
      <c r="N421" s="526">
        <f>(I421-L421)</f>
        <v>-0.20000000298023224</v>
      </c>
      <c r="O421" s="526" t="s">
        <v>36</v>
      </c>
      <c r="P421" s="682" t="s">
        <v>487</v>
      </c>
    </row>
    <row r="422" spans="1:16" s="3" customFormat="1" ht="36" customHeight="1" x14ac:dyDescent="0.25">
      <c r="A422" s="792"/>
      <c r="B422" s="526"/>
      <c r="C422" s="469"/>
      <c r="D422" s="573"/>
      <c r="E422" s="574"/>
      <c r="F422" s="45">
        <v>21506981</v>
      </c>
      <c r="G422" s="704"/>
      <c r="H422" s="568"/>
      <c r="I422" s="526"/>
      <c r="J422" s="202">
        <v>14337987</v>
      </c>
      <c r="K422" s="570"/>
      <c r="L422" s="526"/>
      <c r="M422" s="201"/>
      <c r="N422" s="526"/>
      <c r="O422" s="526"/>
      <c r="P422" s="682"/>
    </row>
    <row r="423" spans="1:16" s="3" customFormat="1" ht="36" customHeight="1" x14ac:dyDescent="0.25">
      <c r="A423" s="792"/>
      <c r="B423" s="526"/>
      <c r="C423" s="469"/>
      <c r="D423" s="573"/>
      <c r="E423" s="574" t="s">
        <v>11</v>
      </c>
      <c r="F423" s="45">
        <v>21506980.670000002</v>
      </c>
      <c r="G423" s="704">
        <f>SUM(F423:F424)</f>
        <v>53767451.200000003</v>
      </c>
      <c r="H423" s="568"/>
      <c r="I423" s="526"/>
      <c r="J423" s="202">
        <v>53767451</v>
      </c>
      <c r="K423" s="570"/>
      <c r="L423" s="526"/>
      <c r="M423" s="201"/>
      <c r="N423" s="526"/>
      <c r="O423" s="526"/>
      <c r="P423" s="682"/>
    </row>
    <row r="424" spans="1:16" s="3" customFormat="1" ht="36" customHeight="1" x14ac:dyDescent="0.25">
      <c r="A424" s="792"/>
      <c r="B424" s="526"/>
      <c r="C424" s="469"/>
      <c r="D424" s="573"/>
      <c r="E424" s="574"/>
      <c r="F424" s="45">
        <v>32260470.530000001</v>
      </c>
      <c r="G424" s="704"/>
      <c r="H424" s="568"/>
      <c r="I424" s="526"/>
      <c r="J424" s="202"/>
      <c r="K424" s="570"/>
      <c r="L424" s="526"/>
      <c r="M424" s="201"/>
      <c r="N424" s="526"/>
      <c r="O424" s="526"/>
      <c r="P424" s="682"/>
    </row>
    <row r="425" spans="1:16" s="3" customFormat="1" ht="36" customHeight="1" x14ac:dyDescent="0.25">
      <c r="A425" s="792" t="s">
        <v>240</v>
      </c>
      <c r="B425" s="526">
        <v>57150342</v>
      </c>
      <c r="C425" s="469" t="s">
        <v>242</v>
      </c>
      <c r="D425" s="573">
        <v>101</v>
      </c>
      <c r="E425" s="574" t="s">
        <v>10</v>
      </c>
      <c r="F425" s="224">
        <v>9144054</v>
      </c>
      <c r="G425" s="472">
        <f>SUM(F425:F426)</f>
        <v>22860136</v>
      </c>
      <c r="H425" s="583">
        <f>SUM(F425:F429)</f>
        <v>57150342</v>
      </c>
      <c r="I425" s="526">
        <f>(B425-H425)</f>
        <v>0</v>
      </c>
      <c r="J425" s="560">
        <f>SUM(H425:H429)</f>
        <v>57150342</v>
      </c>
      <c r="K425" s="588">
        <v>57150342</v>
      </c>
      <c r="L425" s="526">
        <f>(B425-K425)</f>
        <v>0</v>
      </c>
      <c r="M425" s="201"/>
      <c r="N425" s="526">
        <f>(I425-L425)</f>
        <v>0</v>
      </c>
      <c r="O425" s="523" t="s">
        <v>36</v>
      </c>
      <c r="P425" s="495" t="s">
        <v>488</v>
      </c>
    </row>
    <row r="426" spans="1:16" s="3" customFormat="1" ht="36" customHeight="1" x14ac:dyDescent="0.25">
      <c r="A426" s="792"/>
      <c r="B426" s="526"/>
      <c r="C426" s="469"/>
      <c r="D426" s="573"/>
      <c r="E426" s="574"/>
      <c r="F426" s="224">
        <v>13716082</v>
      </c>
      <c r="G426" s="472"/>
      <c r="H426" s="583"/>
      <c r="I426" s="526"/>
      <c r="J426" s="560"/>
      <c r="K426" s="589"/>
      <c r="L426" s="526"/>
      <c r="M426" s="201"/>
      <c r="N426" s="526"/>
      <c r="O426" s="524"/>
      <c r="P426" s="496"/>
    </row>
    <row r="427" spans="1:16" s="3" customFormat="1" ht="36" customHeight="1" x14ac:dyDescent="0.25">
      <c r="A427" s="792"/>
      <c r="B427" s="526"/>
      <c r="C427" s="469"/>
      <c r="D427" s="573"/>
      <c r="E427" s="574" t="s">
        <v>11</v>
      </c>
      <c r="F427" s="224">
        <v>28575172</v>
      </c>
      <c r="G427" s="472">
        <f>SUM(F427:F429)</f>
        <v>34290206</v>
      </c>
      <c r="H427" s="583"/>
      <c r="I427" s="526"/>
      <c r="J427" s="560"/>
      <c r="K427" s="589"/>
      <c r="L427" s="526"/>
      <c r="M427" s="201"/>
      <c r="N427" s="526"/>
      <c r="O427" s="524"/>
      <c r="P427" s="496"/>
    </row>
    <row r="428" spans="1:16" s="3" customFormat="1" ht="36" customHeight="1" x14ac:dyDescent="0.25">
      <c r="A428" s="792"/>
      <c r="B428" s="526"/>
      <c r="C428" s="469"/>
      <c r="D428" s="573"/>
      <c r="E428" s="574"/>
      <c r="F428" s="224">
        <v>2286014</v>
      </c>
      <c r="G428" s="472"/>
      <c r="H428" s="583"/>
      <c r="I428" s="526"/>
      <c r="J428" s="560"/>
      <c r="K428" s="589"/>
      <c r="L428" s="526"/>
      <c r="M428" s="201"/>
      <c r="N428" s="526"/>
      <c r="O428" s="524"/>
      <c r="P428" s="496"/>
    </row>
    <row r="429" spans="1:16" s="3" customFormat="1" ht="36" customHeight="1" x14ac:dyDescent="0.25">
      <c r="A429" s="792"/>
      <c r="B429" s="526"/>
      <c r="C429" s="469"/>
      <c r="D429" s="573"/>
      <c r="E429" s="574"/>
      <c r="F429" s="224">
        <v>3429020</v>
      </c>
      <c r="G429" s="472"/>
      <c r="H429" s="583"/>
      <c r="I429" s="526"/>
      <c r="J429" s="560"/>
      <c r="K429" s="590"/>
      <c r="L429" s="526"/>
      <c r="M429" s="201"/>
      <c r="N429" s="526"/>
      <c r="O429" s="525"/>
      <c r="P429" s="520"/>
    </row>
    <row r="430" spans="1:16" s="3" customFormat="1" ht="36" customHeight="1" x14ac:dyDescent="0.25">
      <c r="A430" s="693" t="s">
        <v>241</v>
      </c>
      <c r="B430" s="526">
        <v>77180600</v>
      </c>
      <c r="C430" s="469" t="s">
        <v>243</v>
      </c>
      <c r="D430" s="703">
        <v>102</v>
      </c>
      <c r="E430" s="574" t="s">
        <v>10</v>
      </c>
      <c r="F430" s="45">
        <v>9588096</v>
      </c>
      <c r="G430" s="704">
        <f>SUM(F430:F431)</f>
        <v>23970240</v>
      </c>
      <c r="H430" s="893">
        <f>SUM(G430:G434)</f>
        <v>77180600</v>
      </c>
      <c r="I430" s="526">
        <f>(B430-H430)</f>
        <v>0</v>
      </c>
      <c r="J430" s="202">
        <v>14382144</v>
      </c>
      <c r="K430" s="866">
        <f>SUM(J430:J434)</f>
        <v>23970240</v>
      </c>
      <c r="L430" s="526">
        <f>(B430-K430)</f>
        <v>53210360</v>
      </c>
      <c r="M430" s="201"/>
      <c r="N430" s="526">
        <f>(I430-L430)</f>
        <v>-53210360</v>
      </c>
      <c r="O430" s="523" t="s">
        <v>490</v>
      </c>
      <c r="P430" s="682" t="s">
        <v>489</v>
      </c>
    </row>
    <row r="431" spans="1:16" s="3" customFormat="1" ht="36" customHeight="1" x14ac:dyDescent="0.25">
      <c r="A431" s="693"/>
      <c r="B431" s="526"/>
      <c r="C431" s="469"/>
      <c r="D431" s="703"/>
      <c r="E431" s="574"/>
      <c r="F431" s="45">
        <v>14382144</v>
      </c>
      <c r="G431" s="704"/>
      <c r="H431" s="893"/>
      <c r="I431" s="526"/>
      <c r="J431" s="202">
        <v>9588096</v>
      </c>
      <c r="K431" s="866"/>
      <c r="L431" s="526"/>
      <c r="M431" s="201"/>
      <c r="N431" s="526"/>
      <c r="O431" s="524"/>
      <c r="P431" s="682"/>
    </row>
    <row r="432" spans="1:16" s="3" customFormat="1" ht="36" customHeight="1" x14ac:dyDescent="0.25">
      <c r="A432" s="693"/>
      <c r="B432" s="526"/>
      <c r="C432" s="469"/>
      <c r="D432" s="703"/>
      <c r="E432" s="574" t="s">
        <v>11</v>
      </c>
      <c r="F432" s="437">
        <v>14382144</v>
      </c>
      <c r="G432" s="704">
        <f>SUM(F432:F433)</f>
        <v>35955360</v>
      </c>
      <c r="H432" s="893"/>
      <c r="I432" s="526"/>
      <c r="J432" s="202"/>
      <c r="K432" s="866"/>
      <c r="L432" s="526"/>
      <c r="M432" s="201"/>
      <c r="N432" s="526"/>
      <c r="O432" s="524"/>
      <c r="P432" s="682"/>
    </row>
    <row r="433" spans="1:16" s="3" customFormat="1" ht="36" customHeight="1" x14ac:dyDescent="0.25">
      <c r="A433" s="693"/>
      <c r="B433" s="526"/>
      <c r="C433" s="469"/>
      <c r="D433" s="703"/>
      <c r="E433" s="574"/>
      <c r="F433" s="437">
        <v>21573216</v>
      </c>
      <c r="G433" s="704"/>
      <c r="H433" s="893"/>
      <c r="I433" s="526"/>
      <c r="J433" s="202"/>
      <c r="K433" s="866"/>
      <c r="L433" s="526"/>
      <c r="M433" s="201"/>
      <c r="N433" s="526"/>
      <c r="O433" s="524"/>
      <c r="P433" s="682"/>
    </row>
    <row r="434" spans="1:16" s="3" customFormat="1" ht="36" customHeight="1" x14ac:dyDescent="0.25">
      <c r="A434" s="693"/>
      <c r="B434" s="526"/>
      <c r="C434" s="469"/>
      <c r="D434" s="219">
        <v>205</v>
      </c>
      <c r="E434" s="220" t="s">
        <v>11</v>
      </c>
      <c r="F434" s="437">
        <v>17255000</v>
      </c>
      <c r="G434" s="45">
        <v>17255000</v>
      </c>
      <c r="H434" s="893"/>
      <c r="I434" s="526"/>
      <c r="J434" s="202"/>
      <c r="K434" s="866"/>
      <c r="L434" s="526"/>
      <c r="M434" s="201"/>
      <c r="N434" s="526"/>
      <c r="O434" s="525"/>
      <c r="P434" s="682"/>
    </row>
    <row r="435" spans="1:16" s="3" customFormat="1" ht="36" customHeight="1" x14ac:dyDescent="0.25">
      <c r="A435" s="792" t="s">
        <v>125</v>
      </c>
      <c r="B435" s="523">
        <v>76125000</v>
      </c>
      <c r="C435" s="469" t="s">
        <v>243</v>
      </c>
      <c r="D435" s="703">
        <v>103</v>
      </c>
      <c r="E435" s="574" t="s">
        <v>10</v>
      </c>
      <c r="F435" s="224">
        <v>12180000</v>
      </c>
      <c r="G435" s="472">
        <f>SUM(F435:F437)</f>
        <v>46893000</v>
      </c>
      <c r="H435" s="583">
        <f>SUM(F435:F440)</f>
        <v>71557500</v>
      </c>
      <c r="I435" s="526">
        <f>(B435-H435)</f>
        <v>4567500</v>
      </c>
      <c r="J435" s="202">
        <v>18270000</v>
      </c>
      <c r="K435" s="570">
        <f>SUM(J435:J440)</f>
        <v>71557500</v>
      </c>
      <c r="L435" s="526">
        <f>(B435-K435)</f>
        <v>4567500</v>
      </c>
      <c r="M435" s="201"/>
      <c r="N435" s="526">
        <f>(I435-L435)</f>
        <v>0</v>
      </c>
      <c r="O435" s="523" t="s">
        <v>36</v>
      </c>
      <c r="P435" s="495" t="s">
        <v>491</v>
      </c>
    </row>
    <row r="436" spans="1:16" s="3" customFormat="1" ht="36" customHeight="1" x14ac:dyDescent="0.25">
      <c r="A436" s="792"/>
      <c r="B436" s="524"/>
      <c r="C436" s="469"/>
      <c r="D436" s="703"/>
      <c r="E436" s="574"/>
      <c r="F436" s="224">
        <v>18270000</v>
      </c>
      <c r="G436" s="472"/>
      <c r="H436" s="583"/>
      <c r="I436" s="526"/>
      <c r="J436" s="202">
        <v>12180000</v>
      </c>
      <c r="K436" s="570"/>
      <c r="L436" s="526"/>
      <c r="M436" s="201"/>
      <c r="N436" s="526"/>
      <c r="O436" s="524"/>
      <c r="P436" s="496"/>
    </row>
    <row r="437" spans="1:16" s="3" customFormat="1" ht="36" customHeight="1" x14ac:dyDescent="0.25">
      <c r="A437" s="792"/>
      <c r="B437" s="524"/>
      <c r="C437" s="469"/>
      <c r="D437" s="703"/>
      <c r="E437" s="574"/>
      <c r="F437" s="224">
        <v>16443000</v>
      </c>
      <c r="G437" s="472"/>
      <c r="H437" s="583"/>
      <c r="I437" s="526"/>
      <c r="J437" s="202">
        <v>24664500</v>
      </c>
      <c r="K437" s="570"/>
      <c r="L437" s="526"/>
      <c r="M437" s="201"/>
      <c r="N437" s="526"/>
      <c r="O437" s="524"/>
      <c r="P437" s="496"/>
    </row>
    <row r="438" spans="1:16" s="3" customFormat="1" ht="36" customHeight="1" x14ac:dyDescent="0.25">
      <c r="A438" s="792"/>
      <c r="B438" s="524"/>
      <c r="C438" s="469"/>
      <c r="D438" s="703"/>
      <c r="E438" s="471" t="s">
        <v>11</v>
      </c>
      <c r="F438" s="224">
        <v>24664500</v>
      </c>
      <c r="G438" s="472">
        <v>24664500</v>
      </c>
      <c r="H438" s="583"/>
      <c r="I438" s="526"/>
      <c r="J438" s="202">
        <v>16443000</v>
      </c>
      <c r="K438" s="570"/>
      <c r="L438" s="526"/>
      <c r="M438" s="201"/>
      <c r="N438" s="526"/>
      <c r="O438" s="524"/>
      <c r="P438" s="496"/>
    </row>
    <row r="439" spans="1:16" s="3" customFormat="1" ht="36" customHeight="1" x14ac:dyDescent="0.25">
      <c r="A439" s="792"/>
      <c r="B439" s="524"/>
      <c r="C439" s="469"/>
      <c r="D439" s="703"/>
      <c r="E439" s="471"/>
      <c r="F439" s="224">
        <v>0</v>
      </c>
      <c r="G439" s="472"/>
      <c r="H439" s="583"/>
      <c r="I439" s="526"/>
      <c r="J439" s="202"/>
      <c r="K439" s="570"/>
      <c r="L439" s="526"/>
      <c r="M439" s="201"/>
      <c r="N439" s="526"/>
      <c r="O439" s="524"/>
      <c r="P439" s="496"/>
    </row>
    <row r="440" spans="1:16" s="3" customFormat="1" ht="36" customHeight="1" x14ac:dyDescent="0.25">
      <c r="A440" s="792"/>
      <c r="B440" s="525"/>
      <c r="C440" s="469"/>
      <c r="D440" s="703"/>
      <c r="E440" s="471"/>
      <c r="F440" s="224">
        <v>0</v>
      </c>
      <c r="G440" s="472"/>
      <c r="H440" s="583"/>
      <c r="I440" s="526"/>
      <c r="J440" s="202"/>
      <c r="K440" s="570"/>
      <c r="L440" s="526"/>
      <c r="M440" s="201"/>
      <c r="N440" s="526"/>
      <c r="O440" s="525"/>
      <c r="P440" s="520"/>
    </row>
    <row r="441" spans="1:16" s="3" customFormat="1" ht="36" customHeight="1" x14ac:dyDescent="0.25">
      <c r="A441" s="792" t="s">
        <v>126</v>
      </c>
      <c r="B441" s="523">
        <v>28565000</v>
      </c>
      <c r="C441" s="469" t="s">
        <v>212</v>
      </c>
      <c r="D441" s="703">
        <v>104</v>
      </c>
      <c r="E441" s="574" t="s">
        <v>10</v>
      </c>
      <c r="F441" s="224">
        <v>4570400</v>
      </c>
      <c r="G441" s="472">
        <f>SUM(F441:F442)</f>
        <v>11426000</v>
      </c>
      <c r="H441" s="583">
        <f>SUM(F441:F444)</f>
        <v>11426000</v>
      </c>
      <c r="I441" s="526">
        <f>(B441-H441)</f>
        <v>17139000</v>
      </c>
      <c r="J441" s="202">
        <v>6855600</v>
      </c>
      <c r="K441" s="588">
        <v>11426000</v>
      </c>
      <c r="L441" s="526">
        <f>(B441-K441)</f>
        <v>17139000</v>
      </c>
      <c r="M441" s="201"/>
      <c r="N441" s="526">
        <f>(I441-L441)</f>
        <v>0</v>
      </c>
      <c r="O441" s="523" t="s">
        <v>36</v>
      </c>
      <c r="P441" s="474" t="s">
        <v>492</v>
      </c>
    </row>
    <row r="442" spans="1:16" s="3" customFormat="1" ht="36" customHeight="1" x14ac:dyDescent="0.25">
      <c r="A442" s="792"/>
      <c r="B442" s="524"/>
      <c r="C442" s="469"/>
      <c r="D442" s="703"/>
      <c r="E442" s="574"/>
      <c r="F442" s="224">
        <v>6855600</v>
      </c>
      <c r="G442" s="472"/>
      <c r="H442" s="583"/>
      <c r="I442" s="526"/>
      <c r="J442" s="202">
        <v>4570400</v>
      </c>
      <c r="K442" s="589"/>
      <c r="L442" s="526"/>
      <c r="M442" s="201"/>
      <c r="N442" s="526"/>
      <c r="O442" s="524"/>
      <c r="P442" s="474"/>
    </row>
    <row r="443" spans="1:16" s="3" customFormat="1" ht="36" customHeight="1" x14ac:dyDescent="0.25">
      <c r="A443" s="792"/>
      <c r="B443" s="524"/>
      <c r="C443" s="469"/>
      <c r="D443" s="703"/>
      <c r="E443" s="574" t="s">
        <v>11</v>
      </c>
      <c r="F443" s="224">
        <v>0</v>
      </c>
      <c r="G443" s="472">
        <v>0</v>
      </c>
      <c r="H443" s="583"/>
      <c r="I443" s="526"/>
      <c r="J443" s="202"/>
      <c r="K443" s="589"/>
      <c r="L443" s="526"/>
      <c r="M443" s="201"/>
      <c r="N443" s="526"/>
      <c r="O443" s="524"/>
      <c r="P443" s="474"/>
    </row>
    <row r="444" spans="1:16" s="3" customFormat="1" ht="36" customHeight="1" x14ac:dyDescent="0.25">
      <c r="A444" s="792"/>
      <c r="B444" s="525"/>
      <c r="C444" s="469"/>
      <c r="D444" s="703"/>
      <c r="E444" s="574"/>
      <c r="F444" s="224">
        <v>0</v>
      </c>
      <c r="G444" s="472"/>
      <c r="H444" s="583"/>
      <c r="I444" s="526"/>
      <c r="J444" s="202"/>
      <c r="K444" s="590"/>
      <c r="L444" s="526"/>
      <c r="M444" s="201"/>
      <c r="N444" s="526"/>
      <c r="O444" s="524"/>
      <c r="P444" s="474"/>
    </row>
    <row r="445" spans="1:16" s="3" customFormat="1" ht="36" customHeight="1" x14ac:dyDescent="0.25">
      <c r="A445" s="792" t="s">
        <v>127</v>
      </c>
      <c r="B445" s="523">
        <v>37689428</v>
      </c>
      <c r="C445" s="469" t="s">
        <v>212</v>
      </c>
      <c r="D445" s="803">
        <v>105</v>
      </c>
      <c r="E445" s="471" t="s">
        <v>10</v>
      </c>
      <c r="F445" s="45">
        <v>6029348</v>
      </c>
      <c r="G445" s="704">
        <f>SUM(F445:F446)</f>
        <v>15073371</v>
      </c>
      <c r="H445" s="568">
        <f>SUM(F445:F448)</f>
        <v>37683428</v>
      </c>
      <c r="I445" s="526">
        <f>(B445-H445)</f>
        <v>6000</v>
      </c>
      <c r="J445" s="202">
        <v>9044023</v>
      </c>
      <c r="K445" s="570">
        <f>SUM(J445:J448)</f>
        <v>37683428</v>
      </c>
      <c r="L445" s="526">
        <f>(B445-K445)</f>
        <v>6000</v>
      </c>
      <c r="M445" s="201"/>
      <c r="N445" s="526">
        <f>(I445-L445)</f>
        <v>0</v>
      </c>
      <c r="O445" s="524" t="s">
        <v>493</v>
      </c>
      <c r="P445" s="682" t="s">
        <v>494</v>
      </c>
    </row>
    <row r="446" spans="1:16" s="3" customFormat="1" ht="36" customHeight="1" x14ac:dyDescent="0.25">
      <c r="A446" s="792"/>
      <c r="B446" s="524"/>
      <c r="C446" s="469"/>
      <c r="D446" s="803"/>
      <c r="E446" s="471"/>
      <c r="F446" s="45">
        <v>9044023</v>
      </c>
      <c r="G446" s="704"/>
      <c r="H446" s="568"/>
      <c r="I446" s="526"/>
      <c r="J446" s="202">
        <v>6029348</v>
      </c>
      <c r="K446" s="570"/>
      <c r="L446" s="526"/>
      <c r="M446" s="201"/>
      <c r="N446" s="526"/>
      <c r="O446" s="524"/>
      <c r="P446" s="682"/>
    </row>
    <row r="447" spans="1:16" s="3" customFormat="1" ht="36" customHeight="1" x14ac:dyDescent="0.25">
      <c r="A447" s="792"/>
      <c r="B447" s="524"/>
      <c r="C447" s="469"/>
      <c r="D447" s="803"/>
      <c r="E447" s="471" t="s">
        <v>11</v>
      </c>
      <c r="F447" s="45">
        <v>9044022.6800000016</v>
      </c>
      <c r="G447" s="860">
        <f>SUM(F447:F448)</f>
        <v>22610057</v>
      </c>
      <c r="H447" s="568"/>
      <c r="I447" s="526"/>
      <c r="J447" s="252">
        <v>9044022.6800000016</v>
      </c>
      <c r="K447" s="570"/>
      <c r="L447" s="526"/>
      <c r="M447" s="201"/>
      <c r="N447" s="526"/>
      <c r="O447" s="524"/>
      <c r="P447" s="682"/>
    </row>
    <row r="448" spans="1:16" s="3" customFormat="1" ht="36" customHeight="1" x14ac:dyDescent="0.25">
      <c r="A448" s="792"/>
      <c r="B448" s="525"/>
      <c r="C448" s="469"/>
      <c r="D448" s="803"/>
      <c r="E448" s="471"/>
      <c r="F448" s="45">
        <v>13566034.32</v>
      </c>
      <c r="G448" s="860"/>
      <c r="H448" s="568"/>
      <c r="I448" s="526"/>
      <c r="J448" s="252">
        <v>13566034.32</v>
      </c>
      <c r="K448" s="570"/>
      <c r="L448" s="526"/>
      <c r="M448" s="201"/>
      <c r="N448" s="526"/>
      <c r="O448" s="525"/>
      <c r="P448" s="682"/>
    </row>
    <row r="449" spans="1:16" s="3" customFormat="1" ht="36" customHeight="1" x14ac:dyDescent="0.25">
      <c r="A449" s="792" t="s">
        <v>128</v>
      </c>
      <c r="B449" s="523">
        <v>81747051</v>
      </c>
      <c r="C449" s="469" t="s">
        <v>212</v>
      </c>
      <c r="D449" s="803">
        <v>106</v>
      </c>
      <c r="E449" s="471" t="s">
        <v>10</v>
      </c>
      <c r="F449" s="45">
        <v>9230648</v>
      </c>
      <c r="G449" s="704">
        <f>SUM(F449:F451)</f>
        <v>35537995</v>
      </c>
      <c r="H449" s="568">
        <f>SUM(F449:F455)</f>
        <v>75880008</v>
      </c>
      <c r="I449" s="526">
        <f>(B449-H449)</f>
        <v>5867043</v>
      </c>
      <c r="J449" s="202">
        <v>18692063</v>
      </c>
      <c r="K449" s="570">
        <f>SUM(J449:J455)</f>
        <v>75880008</v>
      </c>
      <c r="L449" s="526">
        <f>(B449-K449)</f>
        <v>5867043</v>
      </c>
      <c r="M449" s="201"/>
      <c r="N449" s="526">
        <f>(I449-L449)</f>
        <v>0</v>
      </c>
      <c r="O449" s="523" t="s">
        <v>36</v>
      </c>
      <c r="P449" s="682" t="s">
        <v>495</v>
      </c>
    </row>
    <row r="450" spans="1:16" s="3" customFormat="1" ht="36" customHeight="1" x14ac:dyDescent="0.25">
      <c r="A450" s="792"/>
      <c r="B450" s="524"/>
      <c r="C450" s="469"/>
      <c r="D450" s="803"/>
      <c r="E450" s="471"/>
      <c r="F450" s="45">
        <v>13845972</v>
      </c>
      <c r="G450" s="704"/>
      <c r="H450" s="568"/>
      <c r="I450" s="526"/>
      <c r="J450" s="202">
        <v>13845972</v>
      </c>
      <c r="K450" s="570"/>
      <c r="L450" s="526"/>
      <c r="M450" s="201"/>
      <c r="N450" s="526"/>
      <c r="O450" s="524"/>
      <c r="P450" s="682"/>
    </row>
    <row r="451" spans="1:16" s="3" customFormat="1" ht="36" customHeight="1" x14ac:dyDescent="0.25">
      <c r="A451" s="792"/>
      <c r="B451" s="524"/>
      <c r="C451" s="469"/>
      <c r="D451" s="803"/>
      <c r="E451" s="471"/>
      <c r="F451" s="45">
        <v>12461375</v>
      </c>
      <c r="G451" s="704"/>
      <c r="H451" s="568"/>
      <c r="I451" s="526"/>
      <c r="J451" s="202">
        <v>12461375</v>
      </c>
      <c r="K451" s="570"/>
      <c r="L451" s="526"/>
      <c r="M451" s="201"/>
      <c r="N451" s="526"/>
      <c r="O451" s="524"/>
      <c r="P451" s="682"/>
    </row>
    <row r="452" spans="1:16" s="3" customFormat="1" ht="36" customHeight="1" x14ac:dyDescent="0.25">
      <c r="A452" s="792"/>
      <c r="B452" s="524"/>
      <c r="C452" s="469"/>
      <c r="D452" s="803"/>
      <c r="E452" s="471" t="s">
        <v>11</v>
      </c>
      <c r="F452" s="45">
        <v>18692063</v>
      </c>
      <c r="G452" s="218">
        <f>(F452)</f>
        <v>18692063</v>
      </c>
      <c r="H452" s="568"/>
      <c r="I452" s="526"/>
      <c r="J452" s="202">
        <v>9230648</v>
      </c>
      <c r="K452" s="570"/>
      <c r="L452" s="526"/>
      <c r="M452" s="201"/>
      <c r="N452" s="526"/>
      <c r="O452" s="524"/>
      <c r="P452" s="682"/>
    </row>
    <row r="453" spans="1:16" s="3" customFormat="1" ht="36" customHeight="1" x14ac:dyDescent="0.25">
      <c r="A453" s="792"/>
      <c r="B453" s="524"/>
      <c r="C453" s="469"/>
      <c r="D453" s="803"/>
      <c r="E453" s="471"/>
      <c r="F453" s="45">
        <v>0</v>
      </c>
      <c r="G453" s="218"/>
      <c r="H453" s="568"/>
      <c r="I453" s="526"/>
      <c r="J453" s="202">
        <v>21649950</v>
      </c>
      <c r="K453" s="570"/>
      <c r="L453" s="526"/>
      <c r="M453" s="201"/>
      <c r="N453" s="526"/>
      <c r="O453" s="524"/>
      <c r="P453" s="682"/>
    </row>
    <row r="454" spans="1:16" s="3" customFormat="1" ht="36" customHeight="1" x14ac:dyDescent="0.25">
      <c r="A454" s="792"/>
      <c r="B454" s="524"/>
      <c r="C454" s="469"/>
      <c r="D454" s="803">
        <v>188</v>
      </c>
      <c r="E454" s="471" t="s">
        <v>11</v>
      </c>
      <c r="F454" s="45">
        <v>21649950</v>
      </c>
      <c r="G454" s="704">
        <f>SUM(E454:F454)</f>
        <v>21649950</v>
      </c>
      <c r="H454" s="568"/>
      <c r="I454" s="526"/>
      <c r="J454" s="202"/>
      <c r="K454" s="570"/>
      <c r="L454" s="526"/>
      <c r="M454" s="201"/>
      <c r="N454" s="526"/>
      <c r="O454" s="524"/>
      <c r="P454" s="682"/>
    </row>
    <row r="455" spans="1:16" s="3" customFormat="1" ht="36" customHeight="1" x14ac:dyDescent="0.25">
      <c r="A455" s="792"/>
      <c r="B455" s="525"/>
      <c r="C455" s="469"/>
      <c r="D455" s="803"/>
      <c r="E455" s="471"/>
      <c r="F455" s="45">
        <v>0</v>
      </c>
      <c r="G455" s="704"/>
      <c r="H455" s="568"/>
      <c r="I455" s="526"/>
      <c r="J455" s="202"/>
      <c r="K455" s="570"/>
      <c r="L455" s="526"/>
      <c r="M455" s="201"/>
      <c r="N455" s="526"/>
      <c r="O455" s="525"/>
      <c r="P455" s="682"/>
    </row>
    <row r="456" spans="1:16" s="3" customFormat="1" ht="36" customHeight="1" x14ac:dyDescent="0.25">
      <c r="A456" s="792" t="s">
        <v>496</v>
      </c>
      <c r="B456" s="523">
        <v>49300000</v>
      </c>
      <c r="C456" s="628" t="s">
        <v>99</v>
      </c>
      <c r="D456" s="803">
        <v>107</v>
      </c>
      <c r="E456" s="471" t="s">
        <v>10</v>
      </c>
      <c r="F456" s="251">
        <v>7888000</v>
      </c>
      <c r="G456" s="528">
        <f>SUM(F456:F457)</f>
        <v>19720000</v>
      </c>
      <c r="H456" s="580">
        <f>SUM(G456:G459)</f>
        <v>49300000</v>
      </c>
      <c r="I456" s="523">
        <f>(B456-H456)</f>
        <v>0</v>
      </c>
      <c r="J456" s="249">
        <v>11832000</v>
      </c>
      <c r="K456" s="588">
        <v>49300000</v>
      </c>
      <c r="L456" s="523">
        <f>(B456-K456)</f>
        <v>0</v>
      </c>
      <c r="M456" s="248"/>
      <c r="N456" s="523">
        <f>(I456-L456)</f>
        <v>0</v>
      </c>
      <c r="O456" s="523" t="s">
        <v>36</v>
      </c>
      <c r="P456" s="474" t="s">
        <v>497</v>
      </c>
    </row>
    <row r="457" spans="1:16" s="3" customFormat="1" ht="36" customHeight="1" x14ac:dyDescent="0.25">
      <c r="A457" s="792"/>
      <c r="B457" s="524"/>
      <c r="C457" s="629"/>
      <c r="D457" s="803"/>
      <c r="E457" s="471"/>
      <c r="F457" s="251">
        <v>11832000</v>
      </c>
      <c r="G457" s="529"/>
      <c r="H457" s="581"/>
      <c r="I457" s="524"/>
      <c r="J457" s="249">
        <v>7888000</v>
      </c>
      <c r="K457" s="589"/>
      <c r="L457" s="524"/>
      <c r="M457" s="248"/>
      <c r="N457" s="524"/>
      <c r="O457" s="524"/>
      <c r="P457" s="474"/>
    </row>
    <row r="458" spans="1:16" s="3" customFormat="1" ht="36" customHeight="1" x14ac:dyDescent="0.25">
      <c r="A458" s="792"/>
      <c r="B458" s="524"/>
      <c r="C458" s="629"/>
      <c r="D458" s="803"/>
      <c r="E458" s="471" t="s">
        <v>11</v>
      </c>
      <c r="F458" s="251">
        <v>11832000</v>
      </c>
      <c r="G458" s="831">
        <f>SUM(F458:F459)</f>
        <v>29580000</v>
      </c>
      <c r="H458" s="581"/>
      <c r="I458" s="524"/>
      <c r="J458" s="249">
        <v>29580000</v>
      </c>
      <c r="K458" s="589"/>
      <c r="L458" s="524"/>
      <c r="M458" s="248"/>
      <c r="N458" s="524"/>
      <c r="O458" s="524"/>
      <c r="P458" s="474"/>
    </row>
    <row r="459" spans="1:16" s="3" customFormat="1" ht="36" customHeight="1" x14ac:dyDescent="0.25">
      <c r="A459" s="792"/>
      <c r="B459" s="525"/>
      <c r="C459" s="630"/>
      <c r="D459" s="803"/>
      <c r="E459" s="471"/>
      <c r="F459" s="251">
        <v>17748000</v>
      </c>
      <c r="G459" s="836"/>
      <c r="H459" s="582"/>
      <c r="I459" s="525"/>
      <c r="J459" s="249"/>
      <c r="K459" s="590"/>
      <c r="L459" s="525"/>
      <c r="M459" s="248"/>
      <c r="N459" s="525"/>
      <c r="O459" s="525"/>
      <c r="P459" s="474"/>
    </row>
    <row r="460" spans="1:16" s="3" customFormat="1" ht="36" customHeight="1" x14ac:dyDescent="0.25">
      <c r="A460" s="792" t="s">
        <v>498</v>
      </c>
      <c r="B460" s="523">
        <v>65920000</v>
      </c>
      <c r="C460" s="469" t="s">
        <v>99</v>
      </c>
      <c r="D460" s="803">
        <v>108</v>
      </c>
      <c r="E460" s="471" t="s">
        <v>10</v>
      </c>
      <c r="F460" s="251">
        <v>7052800</v>
      </c>
      <c r="G460" s="831">
        <f>SUM(F460:F464)</f>
        <v>37556160</v>
      </c>
      <c r="H460" s="580">
        <f>SUM(G460:G469)</f>
        <v>65920000</v>
      </c>
      <c r="I460" s="523">
        <f>(B460-H460)</f>
        <v>0</v>
      </c>
      <c r="J460" s="249">
        <v>7405440</v>
      </c>
      <c r="K460" s="588">
        <f>SUM(J460:J469)</f>
        <v>65920000</v>
      </c>
      <c r="L460" s="523">
        <f>(B460-K460)</f>
        <v>0</v>
      </c>
      <c r="M460" s="248"/>
      <c r="N460" s="523">
        <f>(I460-L460)</f>
        <v>0</v>
      </c>
      <c r="O460" s="523" t="s">
        <v>36</v>
      </c>
      <c r="P460" s="527" t="s">
        <v>499</v>
      </c>
    </row>
    <row r="461" spans="1:16" s="3" customFormat="1" ht="36" customHeight="1" x14ac:dyDescent="0.25">
      <c r="A461" s="792"/>
      <c r="B461" s="524"/>
      <c r="C461" s="469"/>
      <c r="D461" s="803"/>
      <c r="E461" s="471"/>
      <c r="F461" s="251">
        <v>10579200</v>
      </c>
      <c r="G461" s="832"/>
      <c r="H461" s="581"/>
      <c r="I461" s="524"/>
      <c r="J461" s="249">
        <v>2115840</v>
      </c>
      <c r="K461" s="589"/>
      <c r="L461" s="524"/>
      <c r="M461" s="248"/>
      <c r="N461" s="524"/>
      <c r="O461" s="524"/>
      <c r="P461" s="474"/>
    </row>
    <row r="462" spans="1:16" s="3" customFormat="1" ht="36" customHeight="1" x14ac:dyDescent="0.25">
      <c r="A462" s="792"/>
      <c r="B462" s="524"/>
      <c r="C462" s="469"/>
      <c r="D462" s="803"/>
      <c r="E462" s="471"/>
      <c r="F462" s="251">
        <v>7405440</v>
      </c>
      <c r="G462" s="832"/>
      <c r="H462" s="581"/>
      <c r="I462" s="524"/>
      <c r="J462" s="249">
        <v>10579200</v>
      </c>
      <c r="K462" s="589"/>
      <c r="L462" s="524"/>
      <c r="M462" s="248"/>
      <c r="N462" s="524"/>
      <c r="O462" s="524"/>
      <c r="P462" s="474"/>
    </row>
    <row r="463" spans="1:16" s="3" customFormat="1" ht="36" customHeight="1" x14ac:dyDescent="0.25">
      <c r="A463" s="792"/>
      <c r="B463" s="524"/>
      <c r="C463" s="469"/>
      <c r="D463" s="803"/>
      <c r="E463" s="471"/>
      <c r="F463" s="251">
        <v>11108160</v>
      </c>
      <c r="G463" s="832"/>
      <c r="H463" s="581"/>
      <c r="I463" s="524"/>
      <c r="J463" s="249">
        <v>11108160</v>
      </c>
      <c r="K463" s="589"/>
      <c r="L463" s="524"/>
      <c r="M463" s="248"/>
      <c r="N463" s="524"/>
      <c r="O463" s="524"/>
      <c r="P463" s="474"/>
    </row>
    <row r="464" spans="1:16" s="3" customFormat="1" ht="36" customHeight="1" x14ac:dyDescent="0.25">
      <c r="A464" s="792"/>
      <c r="B464" s="524"/>
      <c r="C464" s="469"/>
      <c r="D464" s="803"/>
      <c r="E464" s="471"/>
      <c r="F464" s="251">
        <v>1410560</v>
      </c>
      <c r="G464" s="836"/>
      <c r="H464" s="581"/>
      <c r="I464" s="524"/>
      <c r="J464" s="249">
        <v>7052800</v>
      </c>
      <c r="K464" s="589"/>
      <c r="L464" s="524"/>
      <c r="M464" s="248"/>
      <c r="N464" s="524"/>
      <c r="O464" s="524"/>
      <c r="P464" s="474"/>
    </row>
    <row r="465" spans="1:16" s="3" customFormat="1" ht="36" customHeight="1" x14ac:dyDescent="0.25">
      <c r="A465" s="792"/>
      <c r="B465" s="524"/>
      <c r="C465" s="469"/>
      <c r="D465" s="803"/>
      <c r="E465" s="471" t="s">
        <v>11</v>
      </c>
      <c r="F465" s="251">
        <v>2115840</v>
      </c>
      <c r="G465" s="831">
        <f>SUM(F465:F467)</f>
        <v>6523840</v>
      </c>
      <c r="H465" s="581"/>
      <c r="I465" s="524"/>
      <c r="J465" s="249">
        <v>1410560</v>
      </c>
      <c r="K465" s="589"/>
      <c r="L465" s="524"/>
      <c r="M465" s="248"/>
      <c r="N465" s="524"/>
      <c r="O465" s="524"/>
      <c r="P465" s="474"/>
    </row>
    <row r="466" spans="1:16" s="3" customFormat="1" ht="36" customHeight="1" x14ac:dyDescent="0.25">
      <c r="A466" s="792"/>
      <c r="B466" s="524"/>
      <c r="C466" s="469"/>
      <c r="D466" s="803"/>
      <c r="E466" s="471"/>
      <c r="F466" s="251">
        <v>1763200</v>
      </c>
      <c r="G466" s="832"/>
      <c r="H466" s="581"/>
      <c r="I466" s="524"/>
      <c r="J466" s="249">
        <v>19656000</v>
      </c>
      <c r="K466" s="589"/>
      <c r="L466" s="524"/>
      <c r="M466" s="248"/>
      <c r="N466" s="524"/>
      <c r="O466" s="524"/>
      <c r="P466" s="474"/>
    </row>
    <row r="467" spans="1:16" s="3" customFormat="1" ht="36" customHeight="1" x14ac:dyDescent="0.25">
      <c r="A467" s="792"/>
      <c r="B467" s="524"/>
      <c r="C467" s="469"/>
      <c r="D467" s="803"/>
      <c r="E467" s="471"/>
      <c r="F467" s="251">
        <v>2644800</v>
      </c>
      <c r="G467" s="836"/>
      <c r="H467" s="581"/>
      <c r="I467" s="524"/>
      <c r="J467" s="249">
        <v>6592000</v>
      </c>
      <c r="K467" s="589"/>
      <c r="L467" s="524"/>
      <c r="M467" s="248"/>
      <c r="N467" s="524"/>
      <c r="O467" s="524"/>
      <c r="P467" s="474"/>
    </row>
    <row r="468" spans="1:16" s="3" customFormat="1" ht="36" customHeight="1" x14ac:dyDescent="0.25">
      <c r="A468" s="792"/>
      <c r="B468" s="524"/>
      <c r="C468" s="469"/>
      <c r="D468" s="803">
        <v>203</v>
      </c>
      <c r="E468" s="471" t="s">
        <v>11</v>
      </c>
      <c r="F468" s="251">
        <v>19656000</v>
      </c>
      <c r="G468" s="831">
        <f>SUM(F468:F469)</f>
        <v>21840000</v>
      </c>
      <c r="H468" s="581"/>
      <c r="I468" s="524"/>
      <c r="J468" s="249"/>
      <c r="K468" s="589"/>
      <c r="L468" s="524"/>
      <c r="M468" s="248"/>
      <c r="N468" s="524"/>
      <c r="O468" s="524"/>
      <c r="P468" s="474"/>
    </row>
    <row r="469" spans="1:16" s="3" customFormat="1" ht="36" customHeight="1" x14ac:dyDescent="0.25">
      <c r="A469" s="792"/>
      <c r="B469" s="525"/>
      <c r="C469" s="469"/>
      <c r="D469" s="803"/>
      <c r="E469" s="471"/>
      <c r="F469" s="251">
        <v>2184000</v>
      </c>
      <c r="G469" s="836"/>
      <c r="H469" s="582"/>
      <c r="I469" s="525"/>
      <c r="J469" s="249"/>
      <c r="K469" s="590"/>
      <c r="L469" s="525"/>
      <c r="M469" s="248"/>
      <c r="N469" s="525"/>
      <c r="O469" s="525"/>
      <c r="P469" s="474"/>
    </row>
    <row r="470" spans="1:16" s="3" customFormat="1" ht="36" customHeight="1" x14ac:dyDescent="0.25">
      <c r="A470" s="702" t="s">
        <v>129</v>
      </c>
      <c r="B470" s="526">
        <v>44079954</v>
      </c>
      <c r="C470" s="872" t="s">
        <v>99</v>
      </c>
      <c r="D470" s="803">
        <v>109</v>
      </c>
      <c r="E470" s="471" t="s">
        <v>10</v>
      </c>
      <c r="F470" s="45">
        <v>7052811</v>
      </c>
      <c r="G470" s="526">
        <f>(F470+F471+F472)</f>
        <v>27153269.869999997</v>
      </c>
      <c r="H470" s="570">
        <f>(G470+G473)</f>
        <v>41435175</v>
      </c>
      <c r="I470" s="526">
        <f>(B470-H470)</f>
        <v>2644779</v>
      </c>
      <c r="J470" s="168">
        <v>14281905.130000001</v>
      </c>
      <c r="K470" s="570">
        <f>(H470)</f>
        <v>41435175</v>
      </c>
      <c r="L470" s="526">
        <f>(B470-K470)</f>
        <v>2644779</v>
      </c>
      <c r="M470" s="30"/>
      <c r="N470" s="526">
        <f>(I470-L470)</f>
        <v>0</v>
      </c>
      <c r="O470" s="526" t="s">
        <v>36</v>
      </c>
      <c r="P470" s="683" t="s">
        <v>130</v>
      </c>
    </row>
    <row r="471" spans="1:16" s="3" customFormat="1" ht="36" customHeight="1" x14ac:dyDescent="0.25">
      <c r="A471" s="698"/>
      <c r="B471" s="526"/>
      <c r="C471" s="872"/>
      <c r="D471" s="803"/>
      <c r="E471" s="471"/>
      <c r="F471" s="45">
        <v>10579189</v>
      </c>
      <c r="G471" s="526"/>
      <c r="H471" s="570"/>
      <c r="I471" s="526"/>
      <c r="J471" s="168">
        <v>10579189</v>
      </c>
      <c r="K471" s="570"/>
      <c r="L471" s="526"/>
      <c r="M471" s="30"/>
      <c r="N471" s="526"/>
      <c r="O471" s="526"/>
      <c r="P471" s="683"/>
    </row>
    <row r="472" spans="1:16" s="3" customFormat="1" ht="36" customHeight="1" x14ac:dyDescent="0.25">
      <c r="A472" s="698"/>
      <c r="B472" s="526"/>
      <c r="C472" s="872"/>
      <c r="D472" s="803"/>
      <c r="E472" s="471"/>
      <c r="F472" s="45">
        <v>9521269.8699999992</v>
      </c>
      <c r="G472" s="526"/>
      <c r="H472" s="570"/>
      <c r="I472" s="526"/>
      <c r="J472" s="168">
        <v>9521629.8699999992</v>
      </c>
      <c r="K472" s="570"/>
      <c r="L472" s="526"/>
      <c r="M472" s="30"/>
      <c r="N472" s="526"/>
      <c r="O472" s="526"/>
      <c r="P472" s="683"/>
    </row>
    <row r="473" spans="1:16" s="3" customFormat="1" ht="36" customHeight="1" x14ac:dyDescent="0.25">
      <c r="A473" s="698"/>
      <c r="B473" s="526"/>
      <c r="C473" s="872"/>
      <c r="D473" s="803"/>
      <c r="E473" s="471" t="s">
        <v>11</v>
      </c>
      <c r="F473" s="45">
        <v>14281905.130000001</v>
      </c>
      <c r="G473" s="526">
        <f>(F473)</f>
        <v>14281905.130000001</v>
      </c>
      <c r="H473" s="570"/>
      <c r="I473" s="526"/>
      <c r="J473" s="168">
        <v>7052811</v>
      </c>
      <c r="K473" s="570"/>
      <c r="L473" s="526"/>
      <c r="M473" s="30"/>
      <c r="N473" s="526"/>
      <c r="O473" s="526"/>
      <c r="P473" s="683"/>
    </row>
    <row r="474" spans="1:16" s="3" customFormat="1" ht="36" customHeight="1" x14ac:dyDescent="0.25">
      <c r="A474" s="699"/>
      <c r="B474" s="526"/>
      <c r="C474" s="872"/>
      <c r="D474" s="803"/>
      <c r="E474" s="471"/>
      <c r="F474" s="44">
        <v>0</v>
      </c>
      <c r="G474" s="526"/>
      <c r="H474" s="570"/>
      <c r="I474" s="526"/>
      <c r="J474" s="168"/>
      <c r="K474" s="570"/>
      <c r="L474" s="526"/>
      <c r="M474" s="30"/>
      <c r="N474" s="526"/>
      <c r="O474" s="526"/>
      <c r="P474" s="683"/>
    </row>
    <row r="475" spans="1:16" s="3" customFormat="1" ht="36" customHeight="1" x14ac:dyDescent="0.25">
      <c r="A475" s="792" t="s">
        <v>244</v>
      </c>
      <c r="B475" s="526">
        <v>66120000</v>
      </c>
      <c r="C475" s="469" t="s">
        <v>99</v>
      </c>
      <c r="D475" s="803">
        <v>110</v>
      </c>
      <c r="E475" s="471" t="s">
        <v>10</v>
      </c>
      <c r="F475" s="224">
        <v>7052800</v>
      </c>
      <c r="G475" s="478">
        <f>SUM(F475:F478)</f>
        <v>36145600</v>
      </c>
      <c r="H475" s="583">
        <f>(G475+G479+G483)</f>
        <v>66120000</v>
      </c>
      <c r="I475" s="526">
        <f>(B475-H475)</f>
        <v>0</v>
      </c>
      <c r="J475" s="202">
        <v>11108160</v>
      </c>
      <c r="K475" s="570">
        <f>SUM(J475:J483)</f>
        <v>66120000</v>
      </c>
      <c r="L475" s="526">
        <f>(B475-K475)</f>
        <v>0</v>
      </c>
      <c r="M475" s="201"/>
      <c r="N475" s="526">
        <f>(I475-L475)</f>
        <v>0</v>
      </c>
      <c r="O475" s="523" t="s">
        <v>36</v>
      </c>
      <c r="P475" s="474" t="s">
        <v>500</v>
      </c>
    </row>
    <row r="476" spans="1:16" s="3" customFormat="1" ht="36" customHeight="1" x14ac:dyDescent="0.25">
      <c r="A476" s="792"/>
      <c r="B476" s="526"/>
      <c r="C476" s="469"/>
      <c r="D476" s="803"/>
      <c r="E476" s="471"/>
      <c r="F476" s="224">
        <v>10579200</v>
      </c>
      <c r="G476" s="479"/>
      <c r="H476" s="583"/>
      <c r="I476" s="526"/>
      <c r="J476" s="202">
        <v>7405440</v>
      </c>
      <c r="K476" s="570"/>
      <c r="L476" s="526"/>
      <c r="M476" s="201"/>
      <c r="N476" s="526"/>
      <c r="O476" s="524"/>
      <c r="P476" s="474"/>
    </row>
    <row r="477" spans="1:16" s="3" customFormat="1" ht="36" customHeight="1" x14ac:dyDescent="0.25">
      <c r="A477" s="792"/>
      <c r="B477" s="526"/>
      <c r="C477" s="469"/>
      <c r="D477" s="803"/>
      <c r="E477" s="471"/>
      <c r="F477" s="224">
        <v>7405440</v>
      </c>
      <c r="G477" s="479"/>
      <c r="H477" s="583"/>
      <c r="I477" s="526"/>
      <c r="J477" s="202">
        <v>10579200</v>
      </c>
      <c r="K477" s="570"/>
      <c r="L477" s="526"/>
      <c r="M477" s="201"/>
      <c r="N477" s="526"/>
      <c r="O477" s="524"/>
      <c r="P477" s="474"/>
    </row>
    <row r="478" spans="1:16" s="3" customFormat="1" ht="36" customHeight="1" x14ac:dyDescent="0.25">
      <c r="A478" s="792"/>
      <c r="B478" s="526"/>
      <c r="C478" s="469"/>
      <c r="D478" s="803"/>
      <c r="E478" s="471"/>
      <c r="F478" s="224">
        <v>11108160</v>
      </c>
      <c r="G478" s="480"/>
      <c r="H478" s="583"/>
      <c r="I478" s="526"/>
      <c r="J478" s="202">
        <v>7052800</v>
      </c>
      <c r="K478" s="570"/>
      <c r="L478" s="526"/>
      <c r="M478" s="201"/>
      <c r="N478" s="526"/>
      <c r="O478" s="524"/>
      <c r="P478" s="474"/>
    </row>
    <row r="479" spans="1:16" s="3" customFormat="1" ht="36" customHeight="1" x14ac:dyDescent="0.25">
      <c r="A479" s="792"/>
      <c r="B479" s="526"/>
      <c r="C479" s="469"/>
      <c r="D479" s="803"/>
      <c r="E479" s="471" t="s">
        <v>11</v>
      </c>
      <c r="F479" s="224">
        <v>528960</v>
      </c>
      <c r="G479" s="478">
        <f>SUM(F479:F483)</f>
        <v>29974400</v>
      </c>
      <c r="H479" s="583"/>
      <c r="I479" s="526"/>
      <c r="J479" s="202">
        <v>3967200</v>
      </c>
      <c r="K479" s="570"/>
      <c r="L479" s="526"/>
      <c r="M479" s="201"/>
      <c r="N479" s="526"/>
      <c r="O479" s="524"/>
      <c r="P479" s="474"/>
    </row>
    <row r="480" spans="1:16" s="3" customFormat="1" ht="36" customHeight="1" x14ac:dyDescent="0.25">
      <c r="A480" s="792"/>
      <c r="B480" s="526"/>
      <c r="C480" s="469"/>
      <c r="D480" s="803"/>
      <c r="E480" s="471"/>
      <c r="F480" s="224">
        <v>793440</v>
      </c>
      <c r="G480" s="479"/>
      <c r="H480" s="583"/>
      <c r="I480" s="526"/>
      <c r="J480" s="202">
        <v>2644800</v>
      </c>
      <c r="K480" s="570"/>
      <c r="L480" s="526"/>
      <c r="M480" s="201"/>
      <c r="N480" s="526"/>
      <c r="O480" s="524"/>
      <c r="P480" s="474"/>
    </row>
    <row r="481" spans="1:16" s="3" customFormat="1" ht="36" customHeight="1" x14ac:dyDescent="0.25">
      <c r="A481" s="792"/>
      <c r="B481" s="526"/>
      <c r="C481" s="469"/>
      <c r="D481" s="803"/>
      <c r="E481" s="471"/>
      <c r="F481" s="224">
        <v>2644800</v>
      </c>
      <c r="G481" s="479"/>
      <c r="H481" s="583"/>
      <c r="I481" s="526"/>
      <c r="J481" s="202">
        <v>528960</v>
      </c>
      <c r="K481" s="570"/>
      <c r="L481" s="526"/>
      <c r="M481" s="201"/>
      <c r="N481" s="526"/>
      <c r="O481" s="524"/>
      <c r="P481" s="474"/>
    </row>
    <row r="482" spans="1:16" s="3" customFormat="1" ht="36" customHeight="1" x14ac:dyDescent="0.25">
      <c r="A482" s="792"/>
      <c r="B482" s="526"/>
      <c r="C482" s="469"/>
      <c r="D482" s="803"/>
      <c r="E482" s="471"/>
      <c r="F482" s="224">
        <v>3967200</v>
      </c>
      <c r="G482" s="479"/>
      <c r="H482" s="583"/>
      <c r="I482" s="526"/>
      <c r="J482" s="202">
        <v>22040000</v>
      </c>
      <c r="K482" s="570"/>
      <c r="L482" s="526"/>
      <c r="M482" s="201"/>
      <c r="N482" s="526"/>
      <c r="O482" s="524"/>
      <c r="P482" s="474"/>
    </row>
    <row r="483" spans="1:16" s="3" customFormat="1" ht="36" customHeight="1" x14ac:dyDescent="0.25">
      <c r="A483" s="792"/>
      <c r="B483" s="526"/>
      <c r="C483" s="469"/>
      <c r="D483" s="221">
        <v>202</v>
      </c>
      <c r="E483" s="206" t="s">
        <v>11</v>
      </c>
      <c r="F483" s="224">
        <v>22040000</v>
      </c>
      <c r="G483" s="480"/>
      <c r="H483" s="583"/>
      <c r="I483" s="526"/>
      <c r="J483" s="202">
        <v>793440</v>
      </c>
      <c r="K483" s="570"/>
      <c r="L483" s="526"/>
      <c r="M483" s="201"/>
      <c r="N483" s="526"/>
      <c r="O483" s="525"/>
      <c r="P483" s="474"/>
    </row>
    <row r="484" spans="1:16" s="3" customFormat="1" ht="36" customHeight="1" x14ac:dyDescent="0.25">
      <c r="A484" s="693" t="s">
        <v>245</v>
      </c>
      <c r="B484" s="523">
        <v>323738000</v>
      </c>
      <c r="C484" s="469" t="s">
        <v>232</v>
      </c>
      <c r="D484" s="803">
        <v>111</v>
      </c>
      <c r="E484" s="471" t="s">
        <v>10</v>
      </c>
      <c r="F484" s="224">
        <v>44615360</v>
      </c>
      <c r="G484" s="472">
        <f>SUM(F484:F487)</f>
        <v>262115240</v>
      </c>
      <c r="H484" s="569">
        <f>SUM(G484:G490)</f>
        <v>323738000</v>
      </c>
      <c r="I484" s="526">
        <f>(B484-H484)</f>
        <v>0</v>
      </c>
      <c r="J484" s="743">
        <v>323728000</v>
      </c>
      <c r="K484" s="751">
        <v>323728000</v>
      </c>
      <c r="L484" s="526">
        <f>(B484-K484)</f>
        <v>10000</v>
      </c>
      <c r="M484" s="201"/>
      <c r="N484" s="526">
        <f>(I484-L484)</f>
        <v>-10000</v>
      </c>
      <c r="O484" s="523" t="s">
        <v>501</v>
      </c>
      <c r="P484" s="474" t="s">
        <v>480</v>
      </c>
    </row>
    <row r="485" spans="1:16" s="3" customFormat="1" ht="36" customHeight="1" x14ac:dyDescent="0.25">
      <c r="A485" s="693"/>
      <c r="B485" s="524"/>
      <c r="C485" s="469"/>
      <c r="D485" s="803"/>
      <c r="E485" s="471"/>
      <c r="F485" s="224">
        <v>66923040</v>
      </c>
      <c r="G485" s="472"/>
      <c r="H485" s="569"/>
      <c r="I485" s="526"/>
      <c r="J485" s="744"/>
      <c r="K485" s="752"/>
      <c r="L485" s="526"/>
      <c r="M485" s="201"/>
      <c r="N485" s="526"/>
      <c r="O485" s="524"/>
      <c r="P485" s="474"/>
    </row>
    <row r="486" spans="1:16" s="3" customFormat="1" ht="36" customHeight="1" x14ac:dyDescent="0.25">
      <c r="A486" s="693"/>
      <c r="B486" s="524"/>
      <c r="C486" s="469"/>
      <c r="D486" s="803"/>
      <c r="E486" s="471"/>
      <c r="F486" s="224">
        <v>60230736.009999998</v>
      </c>
      <c r="G486" s="472"/>
      <c r="H486" s="569"/>
      <c r="I486" s="526"/>
      <c r="J486" s="744"/>
      <c r="K486" s="752"/>
      <c r="L486" s="526"/>
      <c r="M486" s="201"/>
      <c r="N486" s="526"/>
      <c r="O486" s="524"/>
      <c r="P486" s="474"/>
    </row>
    <row r="487" spans="1:16" s="3" customFormat="1" ht="36" customHeight="1" x14ac:dyDescent="0.25">
      <c r="A487" s="693"/>
      <c r="B487" s="524"/>
      <c r="C487" s="469"/>
      <c r="D487" s="803"/>
      <c r="E487" s="471"/>
      <c r="F487" s="224">
        <v>90346103.989999995</v>
      </c>
      <c r="G487" s="472"/>
      <c r="H487" s="569"/>
      <c r="I487" s="526"/>
      <c r="J487" s="744"/>
      <c r="K487" s="752"/>
      <c r="L487" s="526"/>
      <c r="M487" s="201"/>
      <c r="N487" s="526"/>
      <c r="O487" s="524"/>
      <c r="P487" s="474"/>
    </row>
    <row r="488" spans="1:16" s="3" customFormat="1" ht="36" customHeight="1" x14ac:dyDescent="0.25">
      <c r="A488" s="693"/>
      <c r="B488" s="524"/>
      <c r="C488" s="469"/>
      <c r="D488" s="803"/>
      <c r="E488" s="471" t="s">
        <v>11</v>
      </c>
      <c r="F488" s="224">
        <v>6692304</v>
      </c>
      <c r="G488" s="472">
        <f>SUM(F488:F489)</f>
        <v>16730760</v>
      </c>
      <c r="H488" s="569"/>
      <c r="I488" s="526"/>
      <c r="J488" s="744"/>
      <c r="K488" s="752"/>
      <c r="L488" s="526"/>
      <c r="M488" s="201"/>
      <c r="N488" s="526"/>
      <c r="O488" s="524"/>
      <c r="P488" s="474"/>
    </row>
    <row r="489" spans="1:16" s="3" customFormat="1" ht="36" customHeight="1" x14ac:dyDescent="0.25">
      <c r="A489" s="693"/>
      <c r="B489" s="524"/>
      <c r="C489" s="469"/>
      <c r="D489" s="803"/>
      <c r="E489" s="471"/>
      <c r="F489" s="224">
        <v>10038456</v>
      </c>
      <c r="G489" s="472"/>
      <c r="H489" s="569"/>
      <c r="I489" s="526"/>
      <c r="J489" s="744"/>
      <c r="K489" s="752"/>
      <c r="L489" s="526"/>
      <c r="M489" s="201"/>
      <c r="N489" s="526"/>
      <c r="O489" s="524"/>
      <c r="P489" s="474"/>
    </row>
    <row r="490" spans="1:16" s="3" customFormat="1" ht="36" customHeight="1" x14ac:dyDescent="0.25">
      <c r="A490" s="693"/>
      <c r="B490" s="524"/>
      <c r="C490" s="469"/>
      <c r="D490" s="803">
        <v>174</v>
      </c>
      <c r="E490" s="471" t="s">
        <v>11</v>
      </c>
      <c r="F490" s="224">
        <v>40402800</v>
      </c>
      <c r="G490" s="472">
        <f>SUM(F490:F491)</f>
        <v>44892000</v>
      </c>
      <c r="H490" s="569"/>
      <c r="I490" s="526"/>
      <c r="J490" s="744"/>
      <c r="K490" s="752"/>
      <c r="L490" s="526"/>
      <c r="M490" s="201"/>
      <c r="N490" s="526"/>
      <c r="O490" s="524"/>
      <c r="P490" s="474"/>
    </row>
    <row r="491" spans="1:16" s="3" customFormat="1" ht="36" customHeight="1" x14ac:dyDescent="0.25">
      <c r="A491" s="693"/>
      <c r="B491" s="525"/>
      <c r="C491" s="469"/>
      <c r="D491" s="803"/>
      <c r="E491" s="471"/>
      <c r="F491" s="224">
        <v>4489200</v>
      </c>
      <c r="G491" s="472"/>
      <c r="H491" s="569"/>
      <c r="I491" s="526"/>
      <c r="J491" s="745"/>
      <c r="K491" s="753"/>
      <c r="L491" s="526"/>
      <c r="M491" s="201"/>
      <c r="N491" s="526"/>
      <c r="O491" s="525"/>
      <c r="P491" s="474"/>
    </row>
    <row r="492" spans="1:16" s="3" customFormat="1" ht="36" customHeight="1" x14ac:dyDescent="0.25">
      <c r="A492" s="792" t="s">
        <v>246</v>
      </c>
      <c r="B492" s="523">
        <v>90000000</v>
      </c>
      <c r="C492" s="469" t="s">
        <v>229</v>
      </c>
      <c r="D492" s="703">
        <v>112</v>
      </c>
      <c r="E492" s="471" t="s">
        <v>10</v>
      </c>
      <c r="F492" s="224">
        <v>9600000</v>
      </c>
      <c r="G492" s="472">
        <f>SUM(F492:F496)</f>
        <v>47760000.009999998</v>
      </c>
      <c r="H492" s="583">
        <f>SUM(G492:G501)</f>
        <v>90000000</v>
      </c>
      <c r="I492" s="526">
        <f>(B492-H492)</f>
        <v>0</v>
      </c>
      <c r="J492" s="523">
        <v>90000000</v>
      </c>
      <c r="K492" s="588">
        <v>90000000</v>
      </c>
      <c r="L492" s="526">
        <f>(B492-K492)</f>
        <v>0</v>
      </c>
      <c r="M492" s="201"/>
      <c r="N492" s="526">
        <f>(I492-L492)</f>
        <v>0</v>
      </c>
      <c r="O492" s="523" t="s">
        <v>36</v>
      </c>
      <c r="P492" s="474" t="s">
        <v>502</v>
      </c>
    </row>
    <row r="493" spans="1:16" s="3" customFormat="1" ht="36" customHeight="1" x14ac:dyDescent="0.25">
      <c r="A493" s="792"/>
      <c r="B493" s="524"/>
      <c r="C493" s="469"/>
      <c r="D493" s="703"/>
      <c r="E493" s="471"/>
      <c r="F493" s="224">
        <v>14400000</v>
      </c>
      <c r="G493" s="472"/>
      <c r="H493" s="583"/>
      <c r="I493" s="526"/>
      <c r="J493" s="524"/>
      <c r="K493" s="589"/>
      <c r="L493" s="526"/>
      <c r="M493" s="201"/>
      <c r="N493" s="526"/>
      <c r="O493" s="524"/>
      <c r="P493" s="474"/>
    </row>
    <row r="494" spans="1:16" s="3" customFormat="1" ht="36" customHeight="1" x14ac:dyDescent="0.25">
      <c r="A494" s="792"/>
      <c r="B494" s="524"/>
      <c r="C494" s="469"/>
      <c r="D494" s="703"/>
      <c r="E494" s="471"/>
      <c r="F494" s="224">
        <v>7200000</v>
      </c>
      <c r="G494" s="472"/>
      <c r="H494" s="583"/>
      <c r="I494" s="526"/>
      <c r="J494" s="524"/>
      <c r="K494" s="589"/>
      <c r="L494" s="526"/>
      <c r="M494" s="201"/>
      <c r="N494" s="526"/>
      <c r="O494" s="524"/>
      <c r="P494" s="474"/>
    </row>
    <row r="495" spans="1:16" s="3" customFormat="1" ht="36" customHeight="1" x14ac:dyDescent="0.25">
      <c r="A495" s="792"/>
      <c r="B495" s="524"/>
      <c r="C495" s="469"/>
      <c r="D495" s="703"/>
      <c r="E495" s="471"/>
      <c r="F495" s="224">
        <v>10800000</v>
      </c>
      <c r="G495" s="472"/>
      <c r="H495" s="583"/>
      <c r="I495" s="526"/>
      <c r="J495" s="524"/>
      <c r="K495" s="589"/>
      <c r="L495" s="526"/>
      <c r="M495" s="201"/>
      <c r="N495" s="526"/>
      <c r="O495" s="524"/>
      <c r="P495" s="474"/>
    </row>
    <row r="496" spans="1:16" s="3" customFormat="1" ht="36" customHeight="1" x14ac:dyDescent="0.25">
      <c r="A496" s="792"/>
      <c r="B496" s="524"/>
      <c r="C496" s="469"/>
      <c r="D496" s="703"/>
      <c r="E496" s="471"/>
      <c r="F496" s="224">
        <v>5760000.0099999998</v>
      </c>
      <c r="G496" s="472"/>
      <c r="H496" s="583"/>
      <c r="I496" s="526"/>
      <c r="J496" s="524"/>
      <c r="K496" s="589"/>
      <c r="L496" s="526"/>
      <c r="M496" s="201"/>
      <c r="N496" s="526"/>
      <c r="O496" s="524"/>
      <c r="P496" s="474"/>
    </row>
    <row r="497" spans="1:16" s="3" customFormat="1" ht="36" customHeight="1" x14ac:dyDescent="0.25">
      <c r="A497" s="792"/>
      <c r="B497" s="524"/>
      <c r="C497" s="469"/>
      <c r="D497" s="703"/>
      <c r="E497" s="471" t="s">
        <v>11</v>
      </c>
      <c r="F497" s="224">
        <v>8639999.9900000002</v>
      </c>
      <c r="G497" s="472">
        <f>SUM(F497:F499)</f>
        <v>12239999.99</v>
      </c>
      <c r="H497" s="583"/>
      <c r="I497" s="526"/>
      <c r="J497" s="524"/>
      <c r="K497" s="589"/>
      <c r="L497" s="526"/>
      <c r="M497" s="201"/>
      <c r="N497" s="526"/>
      <c r="O497" s="524"/>
      <c r="P497" s="474"/>
    </row>
    <row r="498" spans="1:16" s="3" customFormat="1" ht="36" customHeight="1" x14ac:dyDescent="0.25">
      <c r="A498" s="792"/>
      <c r="B498" s="524"/>
      <c r="C498" s="469"/>
      <c r="D498" s="703"/>
      <c r="E498" s="471"/>
      <c r="F498" s="224">
        <v>1440000</v>
      </c>
      <c r="G498" s="472"/>
      <c r="H498" s="583"/>
      <c r="I498" s="526"/>
      <c r="J498" s="524"/>
      <c r="K498" s="589"/>
      <c r="L498" s="526"/>
      <c r="M498" s="201"/>
      <c r="N498" s="526"/>
      <c r="O498" s="524"/>
      <c r="P498" s="474"/>
    </row>
    <row r="499" spans="1:16" s="3" customFormat="1" ht="36" customHeight="1" x14ac:dyDescent="0.25">
      <c r="A499" s="792"/>
      <c r="B499" s="524"/>
      <c r="C499" s="469"/>
      <c r="D499" s="703"/>
      <c r="E499" s="471"/>
      <c r="F499" s="224">
        <v>2160000</v>
      </c>
      <c r="G499" s="472"/>
      <c r="H499" s="583"/>
      <c r="I499" s="526"/>
      <c r="J499" s="524"/>
      <c r="K499" s="589"/>
      <c r="L499" s="526"/>
      <c r="M499" s="201"/>
      <c r="N499" s="526"/>
      <c r="O499" s="524"/>
      <c r="P499" s="474"/>
    </row>
    <row r="500" spans="1:16" s="3" customFormat="1" ht="36" customHeight="1" x14ac:dyDescent="0.25">
      <c r="A500" s="792"/>
      <c r="B500" s="524"/>
      <c r="C500" s="469"/>
      <c r="D500" s="703">
        <v>174</v>
      </c>
      <c r="E500" s="471" t="s">
        <v>11</v>
      </c>
      <c r="F500" s="224">
        <v>27000000</v>
      </c>
      <c r="G500" s="560">
        <f>SUM(F500:F501)</f>
        <v>30000000</v>
      </c>
      <c r="H500" s="583"/>
      <c r="I500" s="526"/>
      <c r="J500" s="524"/>
      <c r="K500" s="589"/>
      <c r="L500" s="526"/>
      <c r="M500" s="201"/>
      <c r="N500" s="526"/>
      <c r="O500" s="524"/>
      <c r="P500" s="474"/>
    </row>
    <row r="501" spans="1:16" s="3" customFormat="1" ht="36" customHeight="1" x14ac:dyDescent="0.25">
      <c r="A501" s="792"/>
      <c r="B501" s="525"/>
      <c r="C501" s="469"/>
      <c r="D501" s="703"/>
      <c r="E501" s="471"/>
      <c r="F501" s="224">
        <v>3000000</v>
      </c>
      <c r="G501" s="560"/>
      <c r="H501" s="583"/>
      <c r="I501" s="526"/>
      <c r="J501" s="525"/>
      <c r="K501" s="590"/>
      <c r="L501" s="526"/>
      <c r="M501" s="201"/>
      <c r="N501" s="526"/>
      <c r="O501" s="525"/>
      <c r="P501" s="474"/>
    </row>
    <row r="502" spans="1:16" s="3" customFormat="1" ht="36" customHeight="1" x14ac:dyDescent="0.25">
      <c r="A502" s="693" t="s">
        <v>131</v>
      </c>
      <c r="B502" s="526">
        <v>15370000</v>
      </c>
      <c r="C502" s="469" t="s">
        <v>218</v>
      </c>
      <c r="D502" s="803">
        <v>22</v>
      </c>
      <c r="E502" s="471" t="s">
        <v>10</v>
      </c>
      <c r="F502" s="224">
        <v>6148000</v>
      </c>
      <c r="G502" s="560">
        <f>SUM(F502:F504)</f>
        <v>14893000</v>
      </c>
      <c r="H502" s="569">
        <f>SUM(G502:G504)</f>
        <v>14893000</v>
      </c>
      <c r="I502" s="526">
        <f>(B502-H502)</f>
        <v>477000</v>
      </c>
      <c r="J502" s="526">
        <v>15370000</v>
      </c>
      <c r="K502" s="866">
        <v>15370000</v>
      </c>
      <c r="L502" s="526">
        <f>(B502-K502)</f>
        <v>0</v>
      </c>
      <c r="M502" s="201"/>
      <c r="N502" s="526">
        <f>(I502-L502)</f>
        <v>477000</v>
      </c>
      <c r="O502" s="523" t="s">
        <v>503</v>
      </c>
      <c r="P502" s="474" t="s">
        <v>504</v>
      </c>
    </row>
    <row r="503" spans="1:16" s="3" customFormat="1" ht="36" customHeight="1" x14ac:dyDescent="0.25">
      <c r="A503" s="693"/>
      <c r="B503" s="526"/>
      <c r="C503" s="469"/>
      <c r="D503" s="803"/>
      <c r="E503" s="471"/>
      <c r="F503" s="224">
        <v>4134000</v>
      </c>
      <c r="G503" s="560"/>
      <c r="H503" s="569"/>
      <c r="I503" s="526"/>
      <c r="J503" s="526"/>
      <c r="K503" s="866"/>
      <c r="L503" s="526"/>
      <c r="M503" s="201"/>
      <c r="N503" s="526"/>
      <c r="O503" s="524"/>
      <c r="P503" s="474"/>
    </row>
    <row r="504" spans="1:16" s="3" customFormat="1" ht="36" customHeight="1" x14ac:dyDescent="0.25">
      <c r="A504" s="693"/>
      <c r="B504" s="526"/>
      <c r="C504" s="469"/>
      <c r="D504" s="803"/>
      <c r="E504" s="471"/>
      <c r="F504" s="224">
        <v>4611000</v>
      </c>
      <c r="G504" s="560"/>
      <c r="H504" s="569"/>
      <c r="I504" s="526"/>
      <c r="J504" s="526"/>
      <c r="K504" s="866"/>
      <c r="L504" s="526"/>
      <c r="M504" s="201"/>
      <c r="N504" s="526"/>
      <c r="O504" s="525"/>
      <c r="P504" s="474"/>
    </row>
    <row r="505" spans="1:16" s="3" customFormat="1" ht="36" customHeight="1" x14ac:dyDescent="0.25">
      <c r="A505" s="894" t="s">
        <v>132</v>
      </c>
      <c r="B505" s="523" t="s">
        <v>505</v>
      </c>
      <c r="C505" s="469" t="s">
        <v>219</v>
      </c>
      <c r="D505" s="703">
        <v>1</v>
      </c>
      <c r="E505" s="471" t="s">
        <v>251</v>
      </c>
      <c r="F505" s="224">
        <v>273727984</v>
      </c>
      <c r="G505" s="560">
        <f>SUM(F505:F507)</f>
        <v>273727984</v>
      </c>
      <c r="H505" s="526">
        <f>SUM(G505:G524)</f>
        <v>1435114380</v>
      </c>
      <c r="I505" s="526"/>
      <c r="J505" s="523"/>
      <c r="K505" s="900"/>
      <c r="L505" s="526"/>
      <c r="M505" s="201"/>
      <c r="N505" s="526"/>
      <c r="O505" s="523"/>
      <c r="P505" s="625"/>
    </row>
    <row r="506" spans="1:16" s="3" customFormat="1" ht="36" customHeight="1" x14ac:dyDescent="0.25">
      <c r="A506" s="894"/>
      <c r="B506" s="524"/>
      <c r="C506" s="469"/>
      <c r="D506" s="703"/>
      <c r="E506" s="471"/>
      <c r="F506" s="224">
        <v>0</v>
      </c>
      <c r="G506" s="560"/>
      <c r="H506" s="526"/>
      <c r="I506" s="526"/>
      <c r="J506" s="524"/>
      <c r="K506" s="900"/>
      <c r="L506" s="526"/>
      <c r="M506" s="201"/>
      <c r="N506" s="526"/>
      <c r="O506" s="524"/>
      <c r="P506" s="626"/>
    </row>
    <row r="507" spans="1:16" s="3" customFormat="1" ht="36" customHeight="1" x14ac:dyDescent="0.25">
      <c r="A507" s="894"/>
      <c r="B507" s="524"/>
      <c r="C507" s="469"/>
      <c r="D507" s="703"/>
      <c r="E507" s="471"/>
      <c r="F507" s="224">
        <v>0</v>
      </c>
      <c r="G507" s="560"/>
      <c r="H507" s="526"/>
      <c r="I507" s="526"/>
      <c r="J507" s="524"/>
      <c r="K507" s="900"/>
      <c r="L507" s="526"/>
      <c r="M507" s="201"/>
      <c r="N507" s="526"/>
      <c r="O507" s="524"/>
      <c r="P507" s="626"/>
    </row>
    <row r="508" spans="1:16" s="3" customFormat="1" ht="36" customHeight="1" x14ac:dyDescent="0.25">
      <c r="A508" s="894"/>
      <c r="B508" s="524"/>
      <c r="C508" s="469"/>
      <c r="D508" s="703">
        <v>118</v>
      </c>
      <c r="E508" s="471" t="s">
        <v>10</v>
      </c>
      <c r="F508" s="224">
        <v>71018676</v>
      </c>
      <c r="G508" s="560">
        <f>SUM(F508:F513)</f>
        <v>154180668</v>
      </c>
      <c r="H508" s="526"/>
      <c r="I508" s="526"/>
      <c r="J508" s="524"/>
      <c r="K508" s="900"/>
      <c r="L508" s="526"/>
      <c r="M508" s="201"/>
      <c r="N508" s="526"/>
      <c r="O508" s="524"/>
      <c r="P508" s="626"/>
    </row>
    <row r="509" spans="1:16" s="3" customFormat="1" ht="36" customHeight="1" x14ac:dyDescent="0.25">
      <c r="A509" s="894"/>
      <c r="B509" s="524"/>
      <c r="C509" s="469"/>
      <c r="D509" s="703"/>
      <c r="E509" s="471"/>
      <c r="F509" s="224">
        <v>83161992</v>
      </c>
      <c r="G509" s="560"/>
      <c r="H509" s="526"/>
      <c r="I509" s="526"/>
      <c r="J509" s="524"/>
      <c r="K509" s="900"/>
      <c r="L509" s="526"/>
      <c r="M509" s="201"/>
      <c r="N509" s="526"/>
      <c r="O509" s="524"/>
      <c r="P509" s="626"/>
    </row>
    <row r="510" spans="1:16" s="3" customFormat="1" ht="36" customHeight="1" x14ac:dyDescent="0.25">
      <c r="A510" s="894"/>
      <c r="B510" s="524"/>
      <c r="C510" s="469"/>
      <c r="D510" s="703"/>
      <c r="E510" s="471"/>
      <c r="F510" s="224">
        <v>0</v>
      </c>
      <c r="G510" s="560"/>
      <c r="H510" s="526"/>
      <c r="I510" s="526"/>
      <c r="J510" s="524"/>
      <c r="K510" s="900"/>
      <c r="L510" s="526"/>
      <c r="M510" s="201"/>
      <c r="N510" s="526"/>
      <c r="O510" s="524"/>
      <c r="P510" s="626"/>
    </row>
    <row r="511" spans="1:16" s="3" customFormat="1" ht="36" customHeight="1" x14ac:dyDescent="0.25">
      <c r="A511" s="894"/>
      <c r="B511" s="524"/>
      <c r="C511" s="469"/>
      <c r="D511" s="703"/>
      <c r="E511" s="471" t="s">
        <v>11</v>
      </c>
      <c r="F511" s="224">
        <v>0</v>
      </c>
      <c r="G511" s="560"/>
      <c r="H511" s="526"/>
      <c r="I511" s="526"/>
      <c r="J511" s="524"/>
      <c r="K511" s="900"/>
      <c r="L511" s="526"/>
      <c r="M511" s="201"/>
      <c r="N511" s="526"/>
      <c r="O511" s="524"/>
      <c r="P511" s="626"/>
    </row>
    <row r="512" spans="1:16" s="3" customFormat="1" ht="36" customHeight="1" x14ac:dyDescent="0.25">
      <c r="A512" s="894"/>
      <c r="B512" s="524"/>
      <c r="C512" s="469"/>
      <c r="D512" s="703"/>
      <c r="E512" s="471"/>
      <c r="F512" s="224">
        <v>0</v>
      </c>
      <c r="G512" s="560"/>
      <c r="H512" s="526"/>
      <c r="I512" s="526"/>
      <c r="J512" s="524"/>
      <c r="K512" s="900"/>
      <c r="L512" s="526"/>
      <c r="M512" s="201"/>
      <c r="N512" s="526"/>
      <c r="O512" s="524"/>
      <c r="P512" s="626"/>
    </row>
    <row r="513" spans="1:16" s="3" customFormat="1" ht="36" customHeight="1" x14ac:dyDescent="0.25">
      <c r="A513" s="894"/>
      <c r="B513" s="524"/>
      <c r="C513" s="469"/>
      <c r="D513" s="703"/>
      <c r="E513" s="471"/>
      <c r="F513" s="224">
        <v>0</v>
      </c>
      <c r="G513" s="560"/>
      <c r="H513" s="526"/>
      <c r="I513" s="526"/>
      <c r="J513" s="524"/>
      <c r="K513" s="900"/>
      <c r="L513" s="526"/>
      <c r="M513" s="201"/>
      <c r="N513" s="526"/>
      <c r="O513" s="524"/>
      <c r="P513" s="626"/>
    </row>
    <row r="514" spans="1:16" s="3" customFormat="1" ht="36" customHeight="1" x14ac:dyDescent="0.25">
      <c r="A514" s="894"/>
      <c r="B514" s="524"/>
      <c r="C514" s="469"/>
      <c r="D514" s="703">
        <v>2</v>
      </c>
      <c r="E514" s="471" t="s">
        <v>251</v>
      </c>
      <c r="F514" s="224">
        <v>179723355</v>
      </c>
      <c r="G514" s="560">
        <f>SUM(F514:F516)</f>
        <v>395050918</v>
      </c>
      <c r="H514" s="526"/>
      <c r="I514" s="526"/>
      <c r="J514" s="524"/>
      <c r="K514" s="900"/>
      <c r="L514" s="526"/>
      <c r="M514" s="201"/>
      <c r="N514" s="526"/>
      <c r="O514" s="524"/>
      <c r="P514" s="626"/>
    </row>
    <row r="515" spans="1:16" s="3" customFormat="1" ht="36" customHeight="1" x14ac:dyDescent="0.25">
      <c r="A515" s="894"/>
      <c r="B515" s="524"/>
      <c r="C515" s="469"/>
      <c r="D515" s="703"/>
      <c r="E515" s="471"/>
      <c r="F515" s="224">
        <v>81422961</v>
      </c>
      <c r="G515" s="560"/>
      <c r="H515" s="526"/>
      <c r="I515" s="526"/>
      <c r="J515" s="524"/>
      <c r="K515" s="900"/>
      <c r="L515" s="526"/>
      <c r="M515" s="201"/>
      <c r="N515" s="526"/>
      <c r="O515" s="524"/>
      <c r="P515" s="626"/>
    </row>
    <row r="516" spans="1:16" s="3" customFormat="1" ht="36" customHeight="1" x14ac:dyDescent="0.25">
      <c r="A516" s="894"/>
      <c r="B516" s="524"/>
      <c r="C516" s="469"/>
      <c r="D516" s="703"/>
      <c r="E516" s="471"/>
      <c r="F516" s="224">
        <v>133904602</v>
      </c>
      <c r="G516" s="560"/>
      <c r="H516" s="526"/>
      <c r="I516" s="526"/>
      <c r="J516" s="524"/>
      <c r="K516" s="900"/>
      <c r="L516" s="526"/>
      <c r="M516" s="201"/>
      <c r="N516" s="526"/>
      <c r="O516" s="524"/>
      <c r="P516" s="626"/>
    </row>
    <row r="517" spans="1:16" s="3" customFormat="1" ht="36" customHeight="1" x14ac:dyDescent="0.25">
      <c r="A517" s="894"/>
      <c r="B517" s="524"/>
      <c r="C517" s="469"/>
      <c r="D517" s="703">
        <v>150</v>
      </c>
      <c r="E517" s="471" t="s">
        <v>10</v>
      </c>
      <c r="F517" s="224">
        <v>74233560</v>
      </c>
      <c r="G517" s="472">
        <f>SUM(F517:F520)</f>
        <v>308427707</v>
      </c>
      <c r="H517" s="526"/>
      <c r="I517" s="526"/>
      <c r="J517" s="524"/>
      <c r="K517" s="900"/>
      <c r="L517" s="526"/>
      <c r="M517" s="201"/>
      <c r="N517" s="526"/>
      <c r="O517" s="524"/>
      <c r="P517" s="626"/>
    </row>
    <row r="518" spans="1:16" s="3" customFormat="1" ht="36" customHeight="1" x14ac:dyDescent="0.25">
      <c r="A518" s="894"/>
      <c r="B518" s="524"/>
      <c r="C518" s="469"/>
      <c r="D518" s="703"/>
      <c r="E518" s="471"/>
      <c r="F518" s="224">
        <v>136746030</v>
      </c>
      <c r="G518" s="472"/>
      <c r="H518" s="526"/>
      <c r="I518" s="526"/>
      <c r="J518" s="524"/>
      <c r="K518" s="900"/>
      <c r="L518" s="526"/>
      <c r="M518" s="201"/>
      <c r="N518" s="526"/>
      <c r="O518" s="524"/>
      <c r="P518" s="626"/>
    </row>
    <row r="519" spans="1:16" s="3" customFormat="1" ht="36" customHeight="1" x14ac:dyDescent="0.25">
      <c r="A519" s="894"/>
      <c r="B519" s="524"/>
      <c r="C519" s="469"/>
      <c r="D519" s="703"/>
      <c r="E519" s="471"/>
      <c r="F519" s="224">
        <v>35041844</v>
      </c>
      <c r="G519" s="472"/>
      <c r="H519" s="526"/>
      <c r="I519" s="526"/>
      <c r="J519" s="524"/>
      <c r="K519" s="900"/>
      <c r="L519" s="526"/>
      <c r="M519" s="201"/>
      <c r="N519" s="526"/>
      <c r="O519" s="524"/>
      <c r="P519" s="626"/>
    </row>
    <row r="520" spans="1:16" s="3" customFormat="1" ht="36" customHeight="1" x14ac:dyDescent="0.25">
      <c r="A520" s="894"/>
      <c r="B520" s="524"/>
      <c r="C520" s="469"/>
      <c r="D520" s="703"/>
      <c r="E520" s="471"/>
      <c r="F520" s="224">
        <v>62406273</v>
      </c>
      <c r="G520" s="472"/>
      <c r="H520" s="526"/>
      <c r="I520" s="526"/>
      <c r="J520" s="524"/>
      <c r="K520" s="900"/>
      <c r="L520" s="526"/>
      <c r="M520" s="201"/>
      <c r="N520" s="526"/>
      <c r="O520" s="524"/>
      <c r="P520" s="626"/>
    </row>
    <row r="521" spans="1:16" s="3" customFormat="1" ht="36" customHeight="1" x14ac:dyDescent="0.25">
      <c r="A521" s="894"/>
      <c r="B521" s="524"/>
      <c r="C521" s="469"/>
      <c r="D521" s="703"/>
      <c r="E521" s="471" t="s">
        <v>11</v>
      </c>
      <c r="F521" s="224">
        <v>57628269</v>
      </c>
      <c r="G521" s="472">
        <f>SUM(F521:F522)</f>
        <v>151817107</v>
      </c>
      <c r="H521" s="526"/>
      <c r="I521" s="526"/>
      <c r="J521" s="524"/>
      <c r="K521" s="900"/>
      <c r="L521" s="526"/>
      <c r="M521" s="201"/>
      <c r="N521" s="526"/>
      <c r="O521" s="524"/>
      <c r="P521" s="626"/>
    </row>
    <row r="522" spans="1:16" s="3" customFormat="1" ht="36" customHeight="1" x14ac:dyDescent="0.25">
      <c r="A522" s="894"/>
      <c r="B522" s="524"/>
      <c r="C522" s="469"/>
      <c r="D522" s="703"/>
      <c r="E522" s="471"/>
      <c r="F522" s="224">
        <v>94188838</v>
      </c>
      <c r="G522" s="472"/>
      <c r="H522" s="526"/>
      <c r="I522" s="526"/>
      <c r="J522" s="524"/>
      <c r="K522" s="900"/>
      <c r="L522" s="526"/>
      <c r="M522" s="201"/>
      <c r="N522" s="526"/>
      <c r="O522" s="524"/>
      <c r="P522" s="626"/>
    </row>
    <row r="523" spans="1:16" s="3" customFormat="1" ht="36" customHeight="1" x14ac:dyDescent="0.25">
      <c r="A523" s="894"/>
      <c r="B523" s="524"/>
      <c r="C523" s="469"/>
      <c r="D523" s="703">
        <v>233</v>
      </c>
      <c r="E523" s="471" t="s">
        <v>11</v>
      </c>
      <c r="F523" s="224">
        <v>151909996</v>
      </c>
      <c r="G523" s="560">
        <f>SUM(F523:F524)</f>
        <v>151909996</v>
      </c>
      <c r="H523" s="526"/>
      <c r="I523" s="526"/>
      <c r="J523" s="524"/>
      <c r="K523" s="900"/>
      <c r="L523" s="526"/>
      <c r="M523" s="201"/>
      <c r="N523" s="526"/>
      <c r="O523" s="524"/>
      <c r="P523" s="626"/>
    </row>
    <row r="524" spans="1:16" s="3" customFormat="1" ht="36" customHeight="1" x14ac:dyDescent="0.25">
      <c r="A524" s="894"/>
      <c r="B524" s="525"/>
      <c r="C524" s="469"/>
      <c r="D524" s="703"/>
      <c r="E524" s="471"/>
      <c r="F524" s="224"/>
      <c r="G524" s="560"/>
      <c r="H524" s="526"/>
      <c r="I524" s="526"/>
      <c r="J524" s="525"/>
      <c r="K524" s="900"/>
      <c r="L524" s="526"/>
      <c r="M524" s="201"/>
      <c r="N524" s="526"/>
      <c r="O524" s="525"/>
      <c r="P524" s="627"/>
    </row>
    <row r="525" spans="1:16" s="3" customFormat="1" ht="36" customHeight="1" x14ac:dyDescent="0.25">
      <c r="A525" s="894" t="s">
        <v>247</v>
      </c>
      <c r="B525" s="526">
        <v>453176901</v>
      </c>
      <c r="C525" s="469" t="s">
        <v>213</v>
      </c>
      <c r="D525" s="803">
        <v>117</v>
      </c>
      <c r="E525" s="471" t="s">
        <v>10</v>
      </c>
      <c r="F525" s="137">
        <v>19024727.859999999</v>
      </c>
      <c r="G525" s="560">
        <f>SUM(F525:F528)</f>
        <v>75617390</v>
      </c>
      <c r="H525" s="526">
        <f>SUM(G525:G547)</f>
        <v>453170909</v>
      </c>
      <c r="I525" s="526"/>
      <c r="J525" s="202">
        <v>1778087</v>
      </c>
      <c r="K525" s="900">
        <f>SUM(J525:J547)</f>
        <v>454948996</v>
      </c>
      <c r="L525" s="526">
        <f>(B525-K525)</f>
        <v>-1772095</v>
      </c>
      <c r="M525" s="201"/>
      <c r="N525" s="526"/>
      <c r="O525" s="202" t="s">
        <v>507</v>
      </c>
      <c r="P525" s="527" t="s">
        <v>506</v>
      </c>
    </row>
    <row r="526" spans="1:16" s="3" customFormat="1" ht="36" customHeight="1" x14ac:dyDescent="0.25">
      <c r="A526" s="894"/>
      <c r="B526" s="526"/>
      <c r="C526" s="469"/>
      <c r="D526" s="803"/>
      <c r="E526" s="471"/>
      <c r="F526" s="137">
        <v>22282635.140000001</v>
      </c>
      <c r="G526" s="560"/>
      <c r="H526" s="526"/>
      <c r="I526" s="526"/>
      <c r="J526" s="202">
        <v>46258547</v>
      </c>
      <c r="K526" s="900"/>
      <c r="L526" s="526"/>
      <c r="M526" s="201"/>
      <c r="N526" s="526"/>
      <c r="O526" s="202"/>
      <c r="P526" s="474"/>
    </row>
    <row r="527" spans="1:16" s="3" customFormat="1" ht="36" customHeight="1" x14ac:dyDescent="0.25">
      <c r="A527" s="894"/>
      <c r="B527" s="526"/>
      <c r="C527" s="469"/>
      <c r="D527" s="803"/>
      <c r="E527" s="471"/>
      <c r="F527" s="137">
        <v>15801999</v>
      </c>
      <c r="G527" s="560"/>
      <c r="H527" s="526"/>
      <c r="I527" s="526"/>
      <c r="J527" s="202">
        <v>12409627</v>
      </c>
      <c r="K527" s="900"/>
      <c r="L527" s="526"/>
      <c r="M527" s="201"/>
      <c r="N527" s="526"/>
      <c r="O527" s="202"/>
      <c r="P527" s="474"/>
    </row>
    <row r="528" spans="1:16" s="3" customFormat="1" ht="36" customHeight="1" x14ac:dyDescent="0.25">
      <c r="A528" s="894"/>
      <c r="B528" s="526"/>
      <c r="C528" s="469"/>
      <c r="D528" s="803"/>
      <c r="E528" s="471"/>
      <c r="F528" s="137">
        <v>18508028</v>
      </c>
      <c r="G528" s="560"/>
      <c r="H528" s="526"/>
      <c r="I528" s="526"/>
      <c r="J528" s="202">
        <v>92377024</v>
      </c>
      <c r="K528" s="900"/>
      <c r="L528" s="526"/>
      <c r="M528" s="201"/>
      <c r="N528" s="526"/>
      <c r="O528" s="523" t="s">
        <v>646</v>
      </c>
      <c r="P528" s="474"/>
    </row>
    <row r="529" spans="1:16" s="3" customFormat="1" ht="36" customHeight="1" x14ac:dyDescent="0.25">
      <c r="A529" s="894"/>
      <c r="B529" s="526"/>
      <c r="C529" s="469"/>
      <c r="D529" s="803"/>
      <c r="E529" s="471" t="s">
        <v>11</v>
      </c>
      <c r="F529" s="137">
        <v>9827343</v>
      </c>
      <c r="G529" s="560">
        <f>SUM(F529:F532)</f>
        <v>27045096</v>
      </c>
      <c r="H529" s="526"/>
      <c r="I529" s="526"/>
      <c r="J529" s="344">
        <v>79549157</v>
      </c>
      <c r="K529" s="900"/>
      <c r="L529" s="526"/>
      <c r="M529" s="201"/>
      <c r="N529" s="526"/>
      <c r="O529" s="524"/>
      <c r="P529" s="474"/>
    </row>
    <row r="530" spans="1:16" s="3" customFormat="1" ht="36" customHeight="1" x14ac:dyDescent="0.25">
      <c r="A530" s="894"/>
      <c r="B530" s="526"/>
      <c r="C530" s="469"/>
      <c r="D530" s="803"/>
      <c r="E530" s="471"/>
      <c r="F530" s="137">
        <v>11510235</v>
      </c>
      <c r="G530" s="560"/>
      <c r="H530" s="526"/>
      <c r="I530" s="526"/>
      <c r="J530" s="202">
        <v>119914068</v>
      </c>
      <c r="K530" s="900"/>
      <c r="L530" s="526"/>
      <c r="M530" s="201"/>
      <c r="N530" s="526"/>
      <c r="O530" s="524"/>
      <c r="P530" s="474"/>
    </row>
    <row r="531" spans="1:16" s="3" customFormat="1" ht="36" customHeight="1" x14ac:dyDescent="0.25">
      <c r="A531" s="894"/>
      <c r="B531" s="526"/>
      <c r="C531" s="469"/>
      <c r="D531" s="803"/>
      <c r="E531" s="471"/>
      <c r="F531" s="137">
        <v>2628682</v>
      </c>
      <c r="G531" s="560"/>
      <c r="H531" s="526"/>
      <c r="I531" s="526"/>
      <c r="J531" s="344">
        <v>2628682</v>
      </c>
      <c r="K531" s="900"/>
      <c r="L531" s="526"/>
      <c r="M531" s="201"/>
      <c r="N531" s="526"/>
      <c r="O531" s="524"/>
      <c r="P531" s="474"/>
    </row>
    <row r="532" spans="1:16" s="3" customFormat="1" ht="36" customHeight="1" x14ac:dyDescent="0.25">
      <c r="A532" s="894"/>
      <c r="B532" s="526"/>
      <c r="C532" s="469"/>
      <c r="D532" s="803"/>
      <c r="E532" s="471"/>
      <c r="F532" s="137">
        <v>3078836</v>
      </c>
      <c r="G532" s="560"/>
      <c r="H532" s="526"/>
      <c r="I532" s="526"/>
      <c r="J532" s="344">
        <v>9827343</v>
      </c>
      <c r="K532" s="900"/>
      <c r="L532" s="526"/>
      <c r="M532" s="201"/>
      <c r="N532" s="526"/>
      <c r="O532" s="524"/>
      <c r="P532" s="474"/>
    </row>
    <row r="533" spans="1:16" s="3" customFormat="1" ht="36" customHeight="1" x14ac:dyDescent="0.25">
      <c r="A533" s="894"/>
      <c r="B533" s="526"/>
      <c r="C533" s="469"/>
      <c r="D533" s="703">
        <v>1</v>
      </c>
      <c r="E533" s="471" t="s">
        <v>252</v>
      </c>
      <c r="F533" s="137">
        <v>79549157</v>
      </c>
      <c r="G533" s="560">
        <f>SUM(F533:F536)</f>
        <v>199463225</v>
      </c>
      <c r="H533" s="526"/>
      <c r="I533" s="526"/>
      <c r="J533" s="344">
        <v>15801999</v>
      </c>
      <c r="K533" s="900"/>
      <c r="L533" s="526"/>
      <c r="M533" s="201"/>
      <c r="N533" s="526"/>
      <c r="O533" s="524"/>
      <c r="P533" s="474"/>
    </row>
    <row r="534" spans="1:16" s="3" customFormat="1" ht="36" customHeight="1" x14ac:dyDescent="0.25">
      <c r="A534" s="894"/>
      <c r="B534" s="526"/>
      <c r="C534" s="469"/>
      <c r="D534" s="703"/>
      <c r="E534" s="471"/>
      <c r="F534" s="224">
        <v>66073782</v>
      </c>
      <c r="G534" s="560"/>
      <c r="H534" s="526"/>
      <c r="I534" s="526"/>
      <c r="J534" s="344">
        <v>18508028</v>
      </c>
      <c r="K534" s="900"/>
      <c r="L534" s="526"/>
      <c r="M534" s="201"/>
      <c r="N534" s="526"/>
      <c r="O534" s="524"/>
      <c r="P534" s="474"/>
    </row>
    <row r="535" spans="1:16" s="3" customFormat="1" ht="36" customHeight="1" x14ac:dyDescent="0.25">
      <c r="A535" s="894"/>
      <c r="B535" s="526"/>
      <c r="C535" s="469"/>
      <c r="D535" s="703"/>
      <c r="E535" s="471"/>
      <c r="F535" s="224">
        <v>41091615</v>
      </c>
      <c r="G535" s="560"/>
      <c r="H535" s="526"/>
      <c r="I535" s="526"/>
      <c r="J535" s="344">
        <v>19024727.859999999</v>
      </c>
      <c r="K535" s="900"/>
      <c r="L535" s="526"/>
      <c r="M535" s="201"/>
      <c r="N535" s="526"/>
      <c r="O535" s="524"/>
      <c r="P535" s="474"/>
    </row>
    <row r="536" spans="1:16" s="3" customFormat="1" ht="36" customHeight="1" x14ac:dyDescent="0.25">
      <c r="A536" s="894"/>
      <c r="B536" s="526"/>
      <c r="C536" s="469"/>
      <c r="D536" s="703"/>
      <c r="E536" s="471"/>
      <c r="F536" s="224">
        <v>12748671</v>
      </c>
      <c r="G536" s="560"/>
      <c r="H536" s="526"/>
      <c r="I536" s="526"/>
      <c r="J536" s="344">
        <v>22282635.140000001</v>
      </c>
      <c r="K536" s="900"/>
      <c r="L536" s="526"/>
      <c r="M536" s="201"/>
      <c r="N536" s="526"/>
      <c r="O536" s="524"/>
      <c r="P536" s="474"/>
    </row>
    <row r="537" spans="1:16" s="3" customFormat="1" ht="36" customHeight="1" x14ac:dyDescent="0.25">
      <c r="A537" s="894"/>
      <c r="B537" s="526"/>
      <c r="C537" s="469"/>
      <c r="D537" s="703">
        <v>5</v>
      </c>
      <c r="E537" s="471" t="s">
        <v>252</v>
      </c>
      <c r="F537" s="224">
        <v>5954900</v>
      </c>
      <c r="G537" s="560">
        <f>SUM(F537:F539)</f>
        <v>12409627</v>
      </c>
      <c r="H537" s="526"/>
      <c r="I537" s="526"/>
      <c r="J537" s="344">
        <v>3078836</v>
      </c>
      <c r="K537" s="900"/>
      <c r="L537" s="526"/>
      <c r="M537" s="201"/>
      <c r="N537" s="526"/>
      <c r="O537" s="524"/>
      <c r="P537" s="474"/>
    </row>
    <row r="538" spans="1:16" s="3" customFormat="1" ht="36" customHeight="1" x14ac:dyDescent="0.25">
      <c r="A538" s="894"/>
      <c r="B538" s="526"/>
      <c r="C538" s="469"/>
      <c r="D538" s="703"/>
      <c r="E538" s="471"/>
      <c r="F538" s="224">
        <v>5214032</v>
      </c>
      <c r="G538" s="560"/>
      <c r="H538" s="526"/>
      <c r="I538" s="526"/>
      <c r="J538" s="344">
        <v>11510235</v>
      </c>
      <c r="K538" s="900"/>
      <c r="L538" s="526"/>
      <c r="M538" s="201"/>
      <c r="N538" s="526"/>
      <c r="O538" s="524"/>
      <c r="P538" s="474"/>
    </row>
    <row r="539" spans="1:16" s="3" customFormat="1" ht="36" customHeight="1" x14ac:dyDescent="0.25">
      <c r="A539" s="894"/>
      <c r="B539" s="526"/>
      <c r="C539" s="469"/>
      <c r="D539" s="703"/>
      <c r="E539" s="471"/>
      <c r="F539" s="224">
        <v>1240695</v>
      </c>
      <c r="G539" s="560"/>
      <c r="H539" s="526"/>
      <c r="I539" s="526"/>
      <c r="J539" s="202"/>
      <c r="K539" s="900"/>
      <c r="L539" s="526"/>
      <c r="M539" s="201"/>
      <c r="N539" s="526"/>
      <c r="O539" s="524"/>
      <c r="P539" s="474"/>
    </row>
    <row r="540" spans="1:16" s="3" customFormat="1" ht="36" customHeight="1" x14ac:dyDescent="0.25">
      <c r="A540" s="894"/>
      <c r="B540" s="526"/>
      <c r="C540" s="469"/>
      <c r="D540" s="703">
        <v>227</v>
      </c>
      <c r="E540" s="471" t="s">
        <v>11</v>
      </c>
      <c r="F540" s="224">
        <v>4110514</v>
      </c>
      <c r="G540" s="560">
        <f>SUM(F540:F542)</f>
        <v>25796800</v>
      </c>
      <c r="H540" s="526"/>
      <c r="I540" s="526"/>
      <c r="J540" s="202"/>
      <c r="K540" s="900"/>
      <c r="L540" s="526"/>
      <c r="M540" s="201"/>
      <c r="N540" s="526"/>
      <c r="O540" s="524"/>
      <c r="P540" s="474"/>
    </row>
    <row r="541" spans="1:16" s="3" customFormat="1" ht="36" customHeight="1" x14ac:dyDescent="0.25">
      <c r="A541" s="894"/>
      <c r="B541" s="526"/>
      <c r="C541" s="469"/>
      <c r="D541" s="703"/>
      <c r="E541" s="471"/>
      <c r="F541" s="224">
        <v>18087174</v>
      </c>
      <c r="G541" s="560"/>
      <c r="H541" s="526"/>
      <c r="I541" s="526"/>
      <c r="J541" s="202"/>
      <c r="K541" s="900"/>
      <c r="L541" s="526"/>
      <c r="M541" s="201"/>
      <c r="N541" s="526"/>
      <c r="O541" s="524"/>
      <c r="P541" s="474"/>
    </row>
    <row r="542" spans="1:16" s="3" customFormat="1" ht="36" customHeight="1" x14ac:dyDescent="0.25">
      <c r="A542" s="894"/>
      <c r="B542" s="526"/>
      <c r="C542" s="469"/>
      <c r="D542" s="703"/>
      <c r="E542" s="471"/>
      <c r="F542" s="224">
        <v>3599112</v>
      </c>
      <c r="G542" s="560"/>
      <c r="H542" s="526"/>
      <c r="I542" s="526"/>
      <c r="J542" s="202"/>
      <c r="K542" s="900"/>
      <c r="L542" s="526"/>
      <c r="M542" s="201"/>
      <c r="N542" s="526"/>
      <c r="O542" s="524"/>
      <c r="P542" s="474"/>
    </row>
    <row r="543" spans="1:16" s="3" customFormat="1" ht="36" customHeight="1" x14ac:dyDescent="0.25">
      <c r="A543" s="894"/>
      <c r="B543" s="526"/>
      <c r="C543" s="469"/>
      <c r="D543" s="703"/>
      <c r="E543" s="471" t="s">
        <v>10</v>
      </c>
      <c r="F543" s="224">
        <v>15836890</v>
      </c>
      <c r="G543" s="560">
        <f>SUM(F543:F545)</f>
        <v>20461747</v>
      </c>
      <c r="H543" s="526"/>
      <c r="I543" s="526"/>
      <c r="J543" s="202"/>
      <c r="K543" s="900"/>
      <c r="L543" s="526"/>
      <c r="M543" s="201"/>
      <c r="N543" s="526"/>
      <c r="O543" s="524"/>
      <c r="P543" s="474"/>
    </row>
    <row r="544" spans="1:16" s="3" customFormat="1" ht="36" customHeight="1" x14ac:dyDescent="0.25">
      <c r="A544" s="894"/>
      <c r="B544" s="526"/>
      <c r="C544" s="469"/>
      <c r="D544" s="703"/>
      <c r="E544" s="471"/>
      <c r="F544" s="224">
        <v>856420</v>
      </c>
      <c r="G544" s="560"/>
      <c r="H544" s="526"/>
      <c r="I544" s="526"/>
      <c r="J544" s="202"/>
      <c r="K544" s="900"/>
      <c r="L544" s="526"/>
      <c r="M544" s="201"/>
      <c r="N544" s="526"/>
      <c r="O544" s="524"/>
      <c r="P544" s="474"/>
    </row>
    <row r="545" spans="1:16" s="3" customFormat="1" ht="36" customHeight="1" x14ac:dyDescent="0.25">
      <c r="A545" s="894"/>
      <c r="B545" s="526"/>
      <c r="C545" s="469"/>
      <c r="D545" s="703"/>
      <c r="E545" s="471"/>
      <c r="F545" s="224">
        <v>3768437</v>
      </c>
      <c r="G545" s="560"/>
      <c r="H545" s="526"/>
      <c r="I545" s="526"/>
      <c r="J545" s="202"/>
      <c r="K545" s="900"/>
      <c r="L545" s="526"/>
      <c r="M545" s="201"/>
      <c r="N545" s="526"/>
      <c r="O545" s="524"/>
      <c r="P545" s="474"/>
    </row>
    <row r="546" spans="1:16" s="3" customFormat="1" ht="36" customHeight="1" x14ac:dyDescent="0.25">
      <c r="A546" s="894"/>
      <c r="B546" s="526"/>
      <c r="C546" s="469"/>
      <c r="D546" s="703">
        <v>236</v>
      </c>
      <c r="E546" s="471" t="s">
        <v>11</v>
      </c>
      <c r="F546" s="224">
        <v>80791611</v>
      </c>
      <c r="G546" s="560">
        <f>SUM(F546:F547)</f>
        <v>92377024</v>
      </c>
      <c r="H546" s="526"/>
      <c r="I546" s="526"/>
      <c r="J546" s="202"/>
      <c r="K546" s="900"/>
      <c r="L546" s="526"/>
      <c r="M546" s="201"/>
      <c r="N546" s="526"/>
      <c r="O546" s="524"/>
      <c r="P546" s="474"/>
    </row>
    <row r="547" spans="1:16" s="3" customFormat="1" ht="36" customHeight="1" x14ac:dyDescent="0.25">
      <c r="A547" s="894"/>
      <c r="B547" s="526"/>
      <c r="C547" s="469"/>
      <c r="D547" s="703"/>
      <c r="E547" s="471"/>
      <c r="F547" s="224">
        <v>11585413</v>
      </c>
      <c r="G547" s="560"/>
      <c r="H547" s="526"/>
      <c r="I547" s="526"/>
      <c r="J547" s="202"/>
      <c r="K547" s="900"/>
      <c r="L547" s="526"/>
      <c r="M547" s="201"/>
      <c r="N547" s="526"/>
      <c r="O547" s="525"/>
      <c r="P547" s="474"/>
    </row>
    <row r="548" spans="1:16" s="3" customFormat="1" ht="36" customHeight="1" x14ac:dyDescent="0.25">
      <c r="A548" s="895" t="s">
        <v>133</v>
      </c>
      <c r="B548" s="754">
        <v>631685882</v>
      </c>
      <c r="C548" s="474" t="s">
        <v>200</v>
      </c>
      <c r="D548" s="896">
        <v>151</v>
      </c>
      <c r="E548" s="897" t="s">
        <v>11</v>
      </c>
      <c r="F548" s="227">
        <v>7567186</v>
      </c>
      <c r="G548" s="899">
        <f>SUM(F548:F549)</f>
        <v>11011296</v>
      </c>
      <c r="H548" s="830">
        <f>SUM(G548:G560)</f>
        <v>499397790.13999999</v>
      </c>
      <c r="I548" s="526"/>
      <c r="J548" s="202">
        <v>486550309</v>
      </c>
      <c r="K548" s="570">
        <f>SUM(J548:J560)</f>
        <v>499397791</v>
      </c>
      <c r="L548" s="526">
        <f>(B548-K548)</f>
        <v>132288091</v>
      </c>
      <c r="M548" s="201"/>
      <c r="N548" s="526"/>
      <c r="O548" s="523" t="s">
        <v>508</v>
      </c>
      <c r="P548" s="260" t="s">
        <v>509</v>
      </c>
    </row>
    <row r="549" spans="1:16" s="3" customFormat="1" ht="36" customHeight="1" x14ac:dyDescent="0.25">
      <c r="A549" s="895"/>
      <c r="B549" s="754"/>
      <c r="C549" s="474"/>
      <c r="D549" s="896"/>
      <c r="E549" s="897"/>
      <c r="F549" s="227">
        <v>3444110</v>
      </c>
      <c r="G549" s="899"/>
      <c r="H549" s="830"/>
      <c r="I549" s="526"/>
      <c r="J549" s="202">
        <v>12847482</v>
      </c>
      <c r="K549" s="570"/>
      <c r="L549" s="526"/>
      <c r="M549" s="201"/>
      <c r="N549" s="526"/>
      <c r="O549" s="524"/>
      <c r="P549" s="474" t="s">
        <v>510</v>
      </c>
    </row>
    <row r="550" spans="1:16" s="3" customFormat="1" ht="36" customHeight="1" x14ac:dyDescent="0.25">
      <c r="A550" s="895"/>
      <c r="B550" s="754"/>
      <c r="C550" s="474"/>
      <c r="D550" s="896"/>
      <c r="E550" s="897" t="s">
        <v>10</v>
      </c>
      <c r="F550" s="227">
        <v>84717995</v>
      </c>
      <c r="G550" s="899">
        <f>SUM(F550:F553)</f>
        <v>137106667</v>
      </c>
      <c r="H550" s="830"/>
      <c r="I550" s="526"/>
      <c r="J550" s="202"/>
      <c r="K550" s="570"/>
      <c r="L550" s="526"/>
      <c r="M550" s="201"/>
      <c r="N550" s="526"/>
      <c r="O550" s="524"/>
      <c r="P550" s="474"/>
    </row>
    <row r="551" spans="1:16" s="3" customFormat="1" ht="36" customHeight="1" x14ac:dyDescent="0.25">
      <c r="A551" s="895"/>
      <c r="B551" s="754"/>
      <c r="C551" s="474"/>
      <c r="D551" s="896"/>
      <c r="E551" s="897"/>
      <c r="F551" s="227">
        <v>29455166</v>
      </c>
      <c r="G551" s="899"/>
      <c r="H551" s="830"/>
      <c r="I551" s="526"/>
      <c r="J551" s="202"/>
      <c r="K551" s="570"/>
      <c r="L551" s="526"/>
      <c r="M551" s="201"/>
      <c r="N551" s="526"/>
      <c r="O551" s="524"/>
      <c r="P551" s="474"/>
    </row>
    <row r="552" spans="1:16" s="3" customFormat="1" ht="36" customHeight="1" x14ac:dyDescent="0.25">
      <c r="A552" s="895"/>
      <c r="B552" s="754"/>
      <c r="C552" s="474"/>
      <c r="D552" s="896"/>
      <c r="E552" s="897"/>
      <c r="F552" s="227">
        <v>21734382</v>
      </c>
      <c r="G552" s="899"/>
      <c r="H552" s="830"/>
      <c r="I552" s="526"/>
      <c r="J552" s="202"/>
      <c r="K552" s="570"/>
      <c r="L552" s="526"/>
      <c r="M552" s="201"/>
      <c r="N552" s="526"/>
      <c r="O552" s="524"/>
      <c r="P552" s="260"/>
    </row>
    <row r="553" spans="1:16" s="3" customFormat="1" ht="36" customHeight="1" x14ac:dyDescent="0.25">
      <c r="A553" s="895"/>
      <c r="B553" s="754"/>
      <c r="C553" s="474"/>
      <c r="D553" s="896"/>
      <c r="E553" s="897"/>
      <c r="F553" s="227">
        <v>1199124</v>
      </c>
      <c r="G553" s="899"/>
      <c r="H553" s="830"/>
      <c r="I553" s="526"/>
      <c r="J553" s="202"/>
      <c r="K553" s="570"/>
      <c r="L553" s="526"/>
      <c r="M553" s="201"/>
      <c r="N553" s="526"/>
      <c r="O553" s="524"/>
      <c r="P553" s="260" t="s">
        <v>511</v>
      </c>
    </row>
    <row r="554" spans="1:16" s="3" customFormat="1" ht="36" customHeight="1" x14ac:dyDescent="0.25">
      <c r="A554" s="895"/>
      <c r="B554" s="754"/>
      <c r="C554" s="474"/>
      <c r="D554" s="226">
        <v>1</v>
      </c>
      <c r="E554" s="200" t="s">
        <v>253</v>
      </c>
      <c r="F554" s="227">
        <v>93017358</v>
      </c>
      <c r="G554" s="227">
        <v>93017358</v>
      </c>
      <c r="H554" s="830"/>
      <c r="I554" s="526"/>
      <c r="J554" s="202"/>
      <c r="K554" s="570"/>
      <c r="L554" s="526"/>
      <c r="M554" s="201"/>
      <c r="N554" s="526"/>
      <c r="O554" s="524"/>
      <c r="P554" s="260"/>
    </row>
    <row r="555" spans="1:16" s="3" customFormat="1" ht="36" customHeight="1" x14ac:dyDescent="0.25">
      <c r="A555" s="895"/>
      <c r="B555" s="754"/>
      <c r="C555" s="474"/>
      <c r="D555" s="898">
        <v>2</v>
      </c>
      <c r="E555" s="897" t="s">
        <v>253</v>
      </c>
      <c r="F555" s="227">
        <v>134759121.13999999</v>
      </c>
      <c r="G555" s="491">
        <f>SUM(F555:F556)</f>
        <v>170572149.13999999</v>
      </c>
      <c r="H555" s="830"/>
      <c r="I555" s="526"/>
      <c r="J555" s="202"/>
      <c r="K555" s="570"/>
      <c r="L555" s="526"/>
      <c r="M555" s="201"/>
      <c r="N555" s="526"/>
      <c r="O555" s="524"/>
      <c r="P555" s="260"/>
    </row>
    <row r="556" spans="1:16" s="3" customFormat="1" ht="36" customHeight="1" x14ac:dyDescent="0.25">
      <c r="A556" s="895"/>
      <c r="B556" s="754"/>
      <c r="C556" s="474"/>
      <c r="D556" s="898"/>
      <c r="E556" s="897"/>
      <c r="F556" s="227">
        <v>35813028</v>
      </c>
      <c r="G556" s="491"/>
      <c r="H556" s="830"/>
      <c r="I556" s="526"/>
      <c r="J556" s="202"/>
      <c r="K556" s="570"/>
      <c r="L556" s="526"/>
      <c r="M556" s="201"/>
      <c r="N556" s="526"/>
      <c r="O556" s="524"/>
      <c r="P556" s="260" t="s">
        <v>512</v>
      </c>
    </row>
    <row r="557" spans="1:16" s="3" customFormat="1" ht="36" customHeight="1" x14ac:dyDescent="0.25">
      <c r="A557" s="895"/>
      <c r="B557" s="754"/>
      <c r="C557" s="474"/>
      <c r="D557" s="898">
        <v>119</v>
      </c>
      <c r="E557" s="225" t="s">
        <v>10</v>
      </c>
      <c r="F557" s="227">
        <v>40370720</v>
      </c>
      <c r="G557" s="227">
        <v>40370720</v>
      </c>
      <c r="H557" s="830"/>
      <c r="I557" s="526"/>
      <c r="J557" s="202"/>
      <c r="K557" s="570"/>
      <c r="L557" s="526"/>
      <c r="M557" s="201"/>
      <c r="N557" s="526"/>
      <c r="O557" s="524"/>
      <c r="P557" s="260"/>
    </row>
    <row r="558" spans="1:16" s="3" customFormat="1" ht="36" customHeight="1" x14ac:dyDescent="0.25">
      <c r="A558" s="895"/>
      <c r="B558" s="754"/>
      <c r="C558" s="474"/>
      <c r="D558" s="898"/>
      <c r="E558" s="225" t="s">
        <v>11</v>
      </c>
      <c r="F558" s="227">
        <v>34472118</v>
      </c>
      <c r="G558" s="227">
        <v>34472118</v>
      </c>
      <c r="H558" s="830"/>
      <c r="I558" s="526"/>
      <c r="J558" s="202"/>
      <c r="K558" s="570"/>
      <c r="L558" s="526"/>
      <c r="M558" s="201"/>
      <c r="N558" s="526"/>
      <c r="O558" s="524"/>
      <c r="P558" s="260"/>
    </row>
    <row r="559" spans="1:16" s="3" customFormat="1" ht="36" customHeight="1" x14ac:dyDescent="0.25">
      <c r="A559" s="895"/>
      <c r="B559" s="754"/>
      <c r="C559" s="474"/>
      <c r="D559" s="226">
        <v>6</v>
      </c>
      <c r="E559" s="200" t="s">
        <v>253</v>
      </c>
      <c r="F559" s="218">
        <v>0</v>
      </c>
      <c r="G559" s="528">
        <f>SUM(F559:F560)</f>
        <v>12847482</v>
      </c>
      <c r="H559" s="830"/>
      <c r="I559" s="526"/>
      <c r="J559" s="202"/>
      <c r="K559" s="570"/>
      <c r="L559" s="526"/>
      <c r="M559" s="201"/>
      <c r="N559" s="526"/>
      <c r="O559" s="524"/>
      <c r="P559" s="260"/>
    </row>
    <row r="560" spans="1:16" s="3" customFormat="1" ht="36" customHeight="1" x14ac:dyDescent="0.25">
      <c r="A560" s="895"/>
      <c r="B560" s="754"/>
      <c r="C560" s="474"/>
      <c r="D560" s="219">
        <v>4</v>
      </c>
      <c r="E560" s="200" t="s">
        <v>253</v>
      </c>
      <c r="F560" s="224">
        <v>12847482</v>
      </c>
      <c r="G560" s="529"/>
      <c r="H560" s="830"/>
      <c r="I560" s="526"/>
      <c r="J560" s="202"/>
      <c r="K560" s="570"/>
      <c r="L560" s="526"/>
      <c r="M560" s="201"/>
      <c r="N560" s="526"/>
      <c r="O560" s="525"/>
      <c r="P560" s="260"/>
    </row>
    <row r="561" spans="1:16" s="3" customFormat="1" ht="36" customHeight="1" x14ac:dyDescent="0.25">
      <c r="A561" s="792" t="s">
        <v>136</v>
      </c>
      <c r="B561" s="754">
        <v>172669741</v>
      </c>
      <c r="C561" s="469" t="s">
        <v>213</v>
      </c>
      <c r="D561" s="703">
        <v>3</v>
      </c>
      <c r="E561" s="471" t="s">
        <v>252</v>
      </c>
      <c r="F561" s="224">
        <v>7125265</v>
      </c>
      <c r="G561" s="560">
        <f>SUM(F561:F562)</f>
        <v>16031701.539999999</v>
      </c>
      <c r="H561" s="568">
        <f>SUM(G561:G577)</f>
        <v>155419547.53999999</v>
      </c>
      <c r="I561" s="526"/>
      <c r="J561" s="523">
        <v>15120582</v>
      </c>
      <c r="K561" s="570">
        <f>SUM(J561:J577)</f>
        <v>155419545</v>
      </c>
      <c r="L561" s="526"/>
      <c r="M561" s="201"/>
      <c r="N561" s="526"/>
      <c r="O561" s="523" t="s">
        <v>514</v>
      </c>
      <c r="P561" s="474" t="s">
        <v>513</v>
      </c>
    </row>
    <row r="562" spans="1:16" s="3" customFormat="1" ht="36" customHeight="1" x14ac:dyDescent="0.25">
      <c r="A562" s="792"/>
      <c r="B562" s="754"/>
      <c r="C562" s="469"/>
      <c r="D562" s="703"/>
      <c r="E562" s="471"/>
      <c r="F562" s="224">
        <v>8906436.5399999991</v>
      </c>
      <c r="G562" s="560"/>
      <c r="H562" s="895"/>
      <c r="I562" s="526"/>
      <c r="J562" s="524"/>
      <c r="K562" s="570"/>
      <c r="L562" s="526"/>
      <c r="M562" s="201"/>
      <c r="N562" s="526"/>
      <c r="O562" s="524"/>
      <c r="P562" s="474"/>
    </row>
    <row r="563" spans="1:16" s="3" customFormat="1" ht="36" customHeight="1" x14ac:dyDescent="0.25">
      <c r="A563" s="792"/>
      <c r="B563" s="754"/>
      <c r="C563" s="469"/>
      <c r="D563" s="703">
        <v>156</v>
      </c>
      <c r="E563" s="206" t="s">
        <v>11</v>
      </c>
      <c r="F563" s="224">
        <v>3098401</v>
      </c>
      <c r="G563" s="224">
        <v>3098401</v>
      </c>
      <c r="H563" s="895"/>
      <c r="I563" s="526"/>
      <c r="J563" s="525"/>
      <c r="K563" s="570"/>
      <c r="L563" s="526"/>
      <c r="M563" s="201"/>
      <c r="N563" s="526"/>
      <c r="O563" s="524"/>
      <c r="P563" s="474"/>
    </row>
    <row r="564" spans="1:16" s="3" customFormat="1" ht="36" customHeight="1" x14ac:dyDescent="0.25">
      <c r="A564" s="792"/>
      <c r="B564" s="754"/>
      <c r="C564" s="469"/>
      <c r="D564" s="703"/>
      <c r="E564" s="471" t="s">
        <v>10</v>
      </c>
      <c r="F564" s="224">
        <v>1872996</v>
      </c>
      <c r="G564" s="472">
        <f>SUM(F564:F566)</f>
        <v>8087142</v>
      </c>
      <c r="H564" s="895"/>
      <c r="I564" s="526"/>
      <c r="J564" s="523">
        <v>12096662</v>
      </c>
      <c r="K564" s="570"/>
      <c r="L564" s="526"/>
      <c r="M564" s="201"/>
      <c r="N564" s="526"/>
      <c r="O564" s="524"/>
      <c r="P564" s="474"/>
    </row>
    <row r="565" spans="1:16" s="3" customFormat="1" ht="36" customHeight="1" x14ac:dyDescent="0.25">
      <c r="A565" s="792"/>
      <c r="B565" s="754"/>
      <c r="C565" s="469"/>
      <c r="D565" s="703"/>
      <c r="E565" s="471"/>
      <c r="F565" s="224">
        <v>3872939</v>
      </c>
      <c r="G565" s="472"/>
      <c r="H565" s="895"/>
      <c r="I565" s="526"/>
      <c r="J565" s="524"/>
      <c r="K565" s="570"/>
      <c r="L565" s="526"/>
      <c r="M565" s="201"/>
      <c r="N565" s="526"/>
      <c r="O565" s="524"/>
      <c r="P565" s="474"/>
    </row>
    <row r="566" spans="1:16" s="3" customFormat="1" ht="36" customHeight="1" thickBot="1" x14ac:dyDescent="0.3">
      <c r="A566" s="792"/>
      <c r="B566" s="754"/>
      <c r="C566" s="469"/>
      <c r="D566" s="703"/>
      <c r="E566" s="471"/>
      <c r="F566" s="224">
        <v>2341207</v>
      </c>
      <c r="G566" s="472"/>
      <c r="H566" s="895"/>
      <c r="I566" s="526"/>
      <c r="J566" s="546"/>
      <c r="K566" s="570"/>
      <c r="L566" s="526"/>
      <c r="M566" s="201"/>
      <c r="N566" s="526"/>
      <c r="O566" s="524"/>
      <c r="P566" s="474"/>
    </row>
    <row r="567" spans="1:16" s="3" customFormat="1" ht="36" customHeight="1" x14ac:dyDescent="0.25">
      <c r="A567" s="792"/>
      <c r="B567" s="754"/>
      <c r="C567" s="469" t="s">
        <v>219</v>
      </c>
      <c r="D567" s="703">
        <v>3</v>
      </c>
      <c r="E567" s="471" t="s">
        <v>251</v>
      </c>
      <c r="F567" s="224">
        <v>41087716</v>
      </c>
      <c r="G567" s="560">
        <f>SUM(F567:F568)</f>
        <v>92447606</v>
      </c>
      <c r="H567" s="895"/>
      <c r="I567" s="526"/>
      <c r="J567" s="545">
        <v>92447606</v>
      </c>
      <c r="K567" s="570"/>
      <c r="L567" s="526"/>
      <c r="M567" s="201"/>
      <c r="N567" s="526"/>
      <c r="O567" s="524"/>
      <c r="P567" s="474"/>
    </row>
    <row r="568" spans="1:16" s="3" customFormat="1" ht="36" customHeight="1" thickBot="1" x14ac:dyDescent="0.3">
      <c r="A568" s="792"/>
      <c r="B568" s="754"/>
      <c r="C568" s="469"/>
      <c r="D568" s="703"/>
      <c r="E568" s="471"/>
      <c r="F568" s="224">
        <v>51359890</v>
      </c>
      <c r="G568" s="560"/>
      <c r="H568" s="895"/>
      <c r="I568" s="526"/>
      <c r="J568" s="546"/>
      <c r="K568" s="570"/>
      <c r="L568" s="526"/>
      <c r="M568" s="201"/>
      <c r="N568" s="526"/>
      <c r="O568" s="524"/>
      <c r="P568" s="474"/>
    </row>
    <row r="569" spans="1:16" s="3" customFormat="1" ht="36" customHeight="1" x14ac:dyDescent="0.25">
      <c r="A569" s="792"/>
      <c r="B569" s="754"/>
      <c r="C569" s="469" t="s">
        <v>200</v>
      </c>
      <c r="D569" s="703">
        <v>157</v>
      </c>
      <c r="E569" s="206" t="s">
        <v>11</v>
      </c>
      <c r="F569" s="224">
        <v>2383646</v>
      </c>
      <c r="G569" s="224">
        <v>2383646</v>
      </c>
      <c r="H569" s="895"/>
      <c r="I569" s="526"/>
      <c r="J569" s="545">
        <v>35754695</v>
      </c>
      <c r="K569" s="570"/>
      <c r="L569" s="526"/>
      <c r="M569" s="201"/>
      <c r="N569" s="526"/>
      <c r="O569" s="524"/>
      <c r="P569" s="474"/>
    </row>
    <row r="570" spans="1:16" s="3" customFormat="1" ht="36" customHeight="1" x14ac:dyDescent="0.25">
      <c r="A570" s="792"/>
      <c r="B570" s="754"/>
      <c r="C570" s="469"/>
      <c r="D570" s="703"/>
      <c r="E570" s="471" t="s">
        <v>10</v>
      </c>
      <c r="F570" s="224">
        <v>4767293</v>
      </c>
      <c r="G570" s="472">
        <f>SUM(F570:F572)</f>
        <v>13683177</v>
      </c>
      <c r="H570" s="895"/>
      <c r="I570" s="526"/>
      <c r="J570" s="524"/>
      <c r="K570" s="570"/>
      <c r="L570" s="526"/>
      <c r="M570" s="201"/>
      <c r="N570" s="526"/>
      <c r="O570" s="524"/>
      <c r="P570" s="474"/>
    </row>
    <row r="571" spans="1:16" s="3" customFormat="1" ht="36" customHeight="1" x14ac:dyDescent="0.25">
      <c r="A571" s="792"/>
      <c r="B571" s="754"/>
      <c r="C571" s="469"/>
      <c r="D571" s="703"/>
      <c r="E571" s="471"/>
      <c r="F571" s="224">
        <v>2909513</v>
      </c>
      <c r="G571" s="472"/>
      <c r="H571" s="895"/>
      <c r="I571" s="526"/>
      <c r="J571" s="524"/>
      <c r="K571" s="570"/>
      <c r="L571" s="526"/>
      <c r="M571" s="201"/>
      <c r="N571" s="526"/>
      <c r="O571" s="524"/>
      <c r="P571" s="474"/>
    </row>
    <row r="572" spans="1:16" s="3" customFormat="1" ht="36" customHeight="1" x14ac:dyDescent="0.25">
      <c r="A572" s="792"/>
      <c r="B572" s="754"/>
      <c r="C572" s="469"/>
      <c r="D572" s="703"/>
      <c r="E572" s="471"/>
      <c r="F572" s="224">
        <v>6006371</v>
      </c>
      <c r="G572" s="472"/>
      <c r="H572" s="895"/>
      <c r="I572" s="526"/>
      <c r="J572" s="524"/>
      <c r="K572" s="570"/>
      <c r="L572" s="526"/>
      <c r="M572" s="201"/>
      <c r="N572" s="526"/>
      <c r="O572" s="524"/>
      <c r="P572" s="474"/>
    </row>
    <row r="573" spans="1:16" s="3" customFormat="1" ht="36" customHeight="1" x14ac:dyDescent="0.25">
      <c r="A573" s="792"/>
      <c r="B573" s="754"/>
      <c r="C573" s="469"/>
      <c r="D573" s="703">
        <v>3</v>
      </c>
      <c r="E573" s="471" t="s">
        <v>253</v>
      </c>
      <c r="F573" s="224">
        <v>8740037</v>
      </c>
      <c r="G573" s="560">
        <f>SUM(F573:F574)</f>
        <v>19687874</v>
      </c>
      <c r="H573" s="895"/>
      <c r="I573" s="526"/>
      <c r="J573" s="524"/>
      <c r="K573" s="570"/>
      <c r="L573" s="526"/>
      <c r="M573" s="201"/>
      <c r="N573" s="526"/>
      <c r="O573" s="524"/>
      <c r="P573" s="474"/>
    </row>
    <row r="574" spans="1:16" s="3" customFormat="1" ht="36" customHeight="1" x14ac:dyDescent="0.25">
      <c r="A574" s="792"/>
      <c r="B574" s="754"/>
      <c r="C574" s="469"/>
      <c r="D574" s="703"/>
      <c r="E574" s="471"/>
      <c r="F574" s="224">
        <v>10947837</v>
      </c>
      <c r="G574" s="560"/>
      <c r="H574" s="895"/>
      <c r="I574" s="526"/>
      <c r="J574" s="524"/>
      <c r="K574" s="570"/>
      <c r="L574" s="526"/>
      <c r="M574" s="201"/>
      <c r="N574" s="526"/>
      <c r="O574" s="524"/>
      <c r="P574" s="474"/>
    </row>
    <row r="575" spans="1:16" s="3" customFormat="1" ht="36" customHeight="1" thickBot="1" x14ac:dyDescent="0.3">
      <c r="A575" s="792"/>
      <c r="B575" s="754"/>
      <c r="C575" s="469"/>
      <c r="D575" s="205">
        <v>5</v>
      </c>
      <c r="E575" s="206" t="s">
        <v>253</v>
      </c>
      <c r="F575" s="224">
        <v>0</v>
      </c>
      <c r="G575" s="224">
        <v>0</v>
      </c>
      <c r="H575" s="895"/>
      <c r="I575" s="526"/>
      <c r="J575" s="546"/>
      <c r="K575" s="570"/>
      <c r="L575" s="526"/>
      <c r="M575" s="201"/>
      <c r="N575" s="526"/>
      <c r="O575" s="524"/>
      <c r="P575" s="474"/>
    </row>
    <row r="576" spans="1:16" s="3" customFormat="1" ht="36" customHeight="1" x14ac:dyDescent="0.25">
      <c r="A576" s="792"/>
      <c r="B576" s="754"/>
      <c r="C576" s="204" t="s">
        <v>213</v>
      </c>
      <c r="D576" s="205">
        <v>237</v>
      </c>
      <c r="E576" s="206" t="s">
        <v>11</v>
      </c>
      <c r="F576" s="224">
        <v>0</v>
      </c>
      <c r="G576" s="224">
        <v>0</v>
      </c>
      <c r="H576" s="895"/>
      <c r="I576" s="526"/>
      <c r="J576" s="259"/>
      <c r="K576" s="570"/>
      <c r="L576" s="526"/>
      <c r="M576" s="201"/>
      <c r="N576" s="526"/>
      <c r="O576" s="524"/>
      <c r="P576" s="474"/>
    </row>
    <row r="577" spans="1:16" s="3" customFormat="1" ht="36" customHeight="1" x14ac:dyDescent="0.25">
      <c r="A577" s="792"/>
      <c r="B577" s="754"/>
      <c r="C577" s="204" t="s">
        <v>219</v>
      </c>
      <c r="D577" s="205">
        <v>234</v>
      </c>
      <c r="E577" s="206" t="s">
        <v>11</v>
      </c>
      <c r="F577" s="224">
        <v>0</v>
      </c>
      <c r="G577" s="224">
        <v>0</v>
      </c>
      <c r="H577" s="895"/>
      <c r="I577" s="526"/>
      <c r="J577" s="202"/>
      <c r="K577" s="570"/>
      <c r="L577" s="526"/>
      <c r="M577" s="201"/>
      <c r="N577" s="526"/>
      <c r="O577" s="525"/>
      <c r="P577" s="474"/>
    </row>
    <row r="578" spans="1:16" s="3" customFormat="1" ht="36" customHeight="1" x14ac:dyDescent="0.25">
      <c r="A578" s="792" t="s">
        <v>134</v>
      </c>
      <c r="B578" s="526">
        <v>1549296600</v>
      </c>
      <c r="C578" s="469" t="s">
        <v>99</v>
      </c>
      <c r="D578" s="703">
        <v>223</v>
      </c>
      <c r="E578" s="471" t="s">
        <v>10</v>
      </c>
      <c r="F578" s="224">
        <v>26462373</v>
      </c>
      <c r="G578" s="560">
        <f>SUM(F578:F580)</f>
        <v>61436368.289999999</v>
      </c>
      <c r="H578" s="570">
        <f>SUM(G578:G583)</f>
        <v>143876923</v>
      </c>
      <c r="I578" s="526">
        <f>(B578-H578)</f>
        <v>1405419677</v>
      </c>
      <c r="J578" s="202">
        <v>34973995.289999999</v>
      </c>
      <c r="K578" s="570">
        <f>SUM(J578:J583)</f>
        <v>143876923</v>
      </c>
      <c r="L578" s="526">
        <f>(B578-K578)</f>
        <v>1405419677</v>
      </c>
      <c r="M578" s="201"/>
      <c r="N578" s="526">
        <f>(I578-L578)</f>
        <v>0</v>
      </c>
      <c r="O578" s="523" t="s">
        <v>36</v>
      </c>
      <c r="P578" s="474" t="s">
        <v>515</v>
      </c>
    </row>
    <row r="579" spans="1:16" s="3" customFormat="1" ht="36" customHeight="1" x14ac:dyDescent="0.25">
      <c r="A579" s="792"/>
      <c r="B579" s="526"/>
      <c r="C579" s="469"/>
      <c r="D579" s="703"/>
      <c r="E579" s="471"/>
      <c r="F579" s="224">
        <v>34973995.289999999</v>
      </c>
      <c r="G579" s="560"/>
      <c r="H579" s="570"/>
      <c r="I579" s="526"/>
      <c r="J579" s="202">
        <v>26462373</v>
      </c>
      <c r="K579" s="570"/>
      <c r="L579" s="526"/>
      <c r="M579" s="201"/>
      <c r="N579" s="526"/>
      <c r="O579" s="524"/>
      <c r="P579" s="474"/>
    </row>
    <row r="580" spans="1:16" s="3" customFormat="1" ht="36" customHeight="1" x14ac:dyDescent="0.25">
      <c r="A580" s="792"/>
      <c r="B580" s="526"/>
      <c r="C580" s="469"/>
      <c r="D580" s="703"/>
      <c r="E580" s="471"/>
      <c r="F580" s="224">
        <v>0</v>
      </c>
      <c r="G580" s="560"/>
      <c r="H580" s="570"/>
      <c r="I580" s="526"/>
      <c r="J580" s="202">
        <v>46931087.710000001</v>
      </c>
      <c r="K580" s="570"/>
      <c r="L580" s="526"/>
      <c r="M580" s="201"/>
      <c r="N580" s="526"/>
      <c r="O580" s="524"/>
      <c r="P580" s="474"/>
    </row>
    <row r="581" spans="1:16" s="3" customFormat="1" ht="36" customHeight="1" x14ac:dyDescent="0.25">
      <c r="A581" s="792"/>
      <c r="B581" s="526"/>
      <c r="C581" s="469"/>
      <c r="D581" s="703">
        <v>2</v>
      </c>
      <c r="E581" s="471" t="s">
        <v>254</v>
      </c>
      <c r="F581" s="224">
        <v>35509467</v>
      </c>
      <c r="G581" s="560">
        <f>SUM(F581:F583)</f>
        <v>82440554.710000008</v>
      </c>
      <c r="H581" s="570"/>
      <c r="I581" s="526"/>
      <c r="J581" s="202">
        <v>35509467</v>
      </c>
      <c r="K581" s="570"/>
      <c r="L581" s="526"/>
      <c r="M581" s="201"/>
      <c r="N581" s="526"/>
      <c r="O581" s="524"/>
      <c r="P581" s="474"/>
    </row>
    <row r="582" spans="1:16" s="3" customFormat="1" ht="36" customHeight="1" x14ac:dyDescent="0.25">
      <c r="A582" s="792"/>
      <c r="B582" s="526"/>
      <c r="C582" s="469"/>
      <c r="D582" s="703"/>
      <c r="E582" s="471"/>
      <c r="F582" s="224">
        <v>46931087.710000001</v>
      </c>
      <c r="G582" s="560"/>
      <c r="H582" s="570"/>
      <c r="I582" s="526"/>
      <c r="J582" s="202"/>
      <c r="K582" s="570"/>
      <c r="L582" s="526"/>
      <c r="M582" s="201"/>
      <c r="N582" s="526"/>
      <c r="O582" s="524"/>
      <c r="P582" s="474"/>
    </row>
    <row r="583" spans="1:16" s="3" customFormat="1" ht="36" customHeight="1" x14ac:dyDescent="0.25">
      <c r="A583" s="792"/>
      <c r="B583" s="526"/>
      <c r="C583" s="469"/>
      <c r="D583" s="703"/>
      <c r="E583" s="471"/>
      <c r="F583" s="224">
        <v>0</v>
      </c>
      <c r="G583" s="560"/>
      <c r="H583" s="570"/>
      <c r="I583" s="526"/>
      <c r="J583" s="202"/>
      <c r="K583" s="570"/>
      <c r="L583" s="526"/>
      <c r="M583" s="201"/>
      <c r="N583" s="526"/>
      <c r="O583" s="524"/>
      <c r="P583" s="474"/>
    </row>
    <row r="584" spans="1:16" s="3" customFormat="1" ht="36" customHeight="1" x14ac:dyDescent="0.25">
      <c r="A584" s="792" t="s">
        <v>248</v>
      </c>
      <c r="B584" s="526">
        <v>145333632</v>
      </c>
      <c r="C584" s="469" t="s">
        <v>232</v>
      </c>
      <c r="D584" s="703">
        <v>175</v>
      </c>
      <c r="E584" s="471" t="s">
        <v>10</v>
      </c>
      <c r="F584" s="224">
        <v>4829663.2</v>
      </c>
      <c r="G584" s="472">
        <f>SUM(F584:F586)</f>
        <v>64472385.840000004</v>
      </c>
      <c r="H584" s="583">
        <f>SUM(G584:G589)</f>
        <v>145333632</v>
      </c>
      <c r="I584" s="526">
        <f>(B584-H584)</f>
        <v>0</v>
      </c>
      <c r="J584" s="202">
        <v>905561</v>
      </c>
      <c r="K584" s="570">
        <f>SUM(J584:J589)</f>
        <v>145333631.19999999</v>
      </c>
      <c r="L584" s="526">
        <f>(B584-K584)</f>
        <v>0.80000001192092896</v>
      </c>
      <c r="M584" s="201"/>
      <c r="N584" s="526">
        <f>(I584-L584)</f>
        <v>-0.80000001192092896</v>
      </c>
      <c r="O584" s="523" t="s">
        <v>36</v>
      </c>
      <c r="P584" s="474" t="s">
        <v>516</v>
      </c>
    </row>
    <row r="585" spans="1:16" s="3" customFormat="1" ht="36" customHeight="1" x14ac:dyDescent="0.25">
      <c r="A585" s="792"/>
      <c r="B585" s="526"/>
      <c r="C585" s="469"/>
      <c r="D585" s="703"/>
      <c r="E585" s="471"/>
      <c r="F585" s="224">
        <v>53303789.799999997</v>
      </c>
      <c r="G585" s="472"/>
      <c r="H585" s="583"/>
      <c r="I585" s="526"/>
      <c r="J585" s="202">
        <v>53303789.799999997</v>
      </c>
      <c r="K585" s="570"/>
      <c r="L585" s="526"/>
      <c r="M585" s="201"/>
      <c r="N585" s="526"/>
      <c r="O585" s="524"/>
      <c r="P585" s="474"/>
    </row>
    <row r="586" spans="1:16" s="3" customFormat="1" ht="36" customHeight="1" x14ac:dyDescent="0.25">
      <c r="A586" s="792"/>
      <c r="B586" s="526"/>
      <c r="C586" s="469"/>
      <c r="D586" s="703"/>
      <c r="E586" s="471"/>
      <c r="F586" s="224">
        <v>6338932.8399999999</v>
      </c>
      <c r="G586" s="472"/>
      <c r="H586" s="583"/>
      <c r="I586" s="526"/>
      <c r="J586" s="202">
        <v>4829663.2</v>
      </c>
      <c r="K586" s="570"/>
      <c r="L586" s="526"/>
      <c r="M586" s="201"/>
      <c r="N586" s="526"/>
      <c r="O586" s="524"/>
      <c r="P586" s="474"/>
    </row>
    <row r="587" spans="1:16" s="3" customFormat="1" ht="36" customHeight="1" x14ac:dyDescent="0.25">
      <c r="A587" s="792"/>
      <c r="B587" s="526"/>
      <c r="C587" s="469"/>
      <c r="D587" s="703"/>
      <c r="E587" s="471" t="s">
        <v>11</v>
      </c>
      <c r="F587" s="224">
        <v>69961224.159999996</v>
      </c>
      <c r="G587" s="472">
        <f>SUM(F587:F589)</f>
        <v>80861246.159999996</v>
      </c>
      <c r="H587" s="583"/>
      <c r="I587" s="526"/>
      <c r="J587" s="202">
        <v>69961224.159999996</v>
      </c>
      <c r="K587" s="570"/>
      <c r="L587" s="526"/>
      <c r="M587" s="201"/>
      <c r="N587" s="526"/>
      <c r="O587" s="524"/>
      <c r="P587" s="474"/>
    </row>
    <row r="588" spans="1:16" s="3" customFormat="1" ht="36" customHeight="1" x14ac:dyDescent="0.25">
      <c r="A588" s="792"/>
      <c r="B588" s="526"/>
      <c r="C588" s="469"/>
      <c r="D588" s="703"/>
      <c r="E588" s="471"/>
      <c r="F588" s="224">
        <v>905561.8</v>
      </c>
      <c r="G588" s="472"/>
      <c r="H588" s="583"/>
      <c r="I588" s="526"/>
      <c r="J588" s="202">
        <v>9994460.1999999993</v>
      </c>
      <c r="K588" s="570"/>
      <c r="L588" s="526"/>
      <c r="M588" s="201"/>
      <c r="N588" s="526"/>
      <c r="O588" s="524"/>
      <c r="P588" s="474"/>
    </row>
    <row r="589" spans="1:16" s="3" customFormat="1" ht="36" customHeight="1" x14ac:dyDescent="0.25">
      <c r="A589" s="792"/>
      <c r="B589" s="526"/>
      <c r="C589" s="469"/>
      <c r="D589" s="703"/>
      <c r="E589" s="471"/>
      <c r="F589" s="224">
        <v>9994460.1999999993</v>
      </c>
      <c r="G589" s="472"/>
      <c r="H589" s="583"/>
      <c r="I589" s="526"/>
      <c r="J589" s="202">
        <v>6338932.8399999999</v>
      </c>
      <c r="K589" s="570"/>
      <c r="L589" s="526"/>
      <c r="M589" s="201"/>
      <c r="N589" s="526"/>
      <c r="O589" s="524"/>
      <c r="P589" s="474"/>
    </row>
    <row r="590" spans="1:16" s="3" customFormat="1" ht="36" customHeight="1" x14ac:dyDescent="0.25">
      <c r="A590" s="792" t="s">
        <v>135</v>
      </c>
      <c r="B590" s="526">
        <v>231269200</v>
      </c>
      <c r="C590" s="469" t="s">
        <v>243</v>
      </c>
      <c r="D590" s="703">
        <v>124</v>
      </c>
      <c r="E590" s="471" t="s">
        <v>11</v>
      </c>
      <c r="F590" s="224">
        <v>92507680</v>
      </c>
      <c r="G590" s="560">
        <f>SUM(F590:F595)</f>
        <v>217393048</v>
      </c>
      <c r="H590" s="583">
        <f>SUM(G590:G595)</f>
        <v>217393048</v>
      </c>
      <c r="I590" s="526">
        <f>(B590-H590)</f>
        <v>13876152</v>
      </c>
      <c r="J590" s="202">
        <v>92507680</v>
      </c>
      <c r="K590" s="570">
        <f>SUM(J590:J595)</f>
        <v>217393048</v>
      </c>
      <c r="L590" s="526">
        <f>(B590-K590)</f>
        <v>13876152</v>
      </c>
      <c r="M590" s="201"/>
      <c r="N590" s="526">
        <f>(I590-L590)</f>
        <v>0</v>
      </c>
      <c r="O590" s="523" t="s">
        <v>36</v>
      </c>
      <c r="P590" s="594" t="s">
        <v>517</v>
      </c>
    </row>
    <row r="591" spans="1:16" s="3" customFormat="1" ht="36" customHeight="1" x14ac:dyDescent="0.25">
      <c r="A591" s="792"/>
      <c r="B591" s="526"/>
      <c r="C591" s="469"/>
      <c r="D591" s="703"/>
      <c r="E591" s="471"/>
      <c r="F591" s="224">
        <v>34690380</v>
      </c>
      <c r="G591" s="560"/>
      <c r="H591" s="583"/>
      <c r="I591" s="526"/>
      <c r="J591" s="202">
        <v>34690380</v>
      </c>
      <c r="K591" s="570"/>
      <c r="L591" s="526"/>
      <c r="M591" s="201"/>
      <c r="N591" s="526"/>
      <c r="O591" s="524"/>
      <c r="P591" s="595"/>
    </row>
    <row r="592" spans="1:16" s="3" customFormat="1" ht="36" customHeight="1" x14ac:dyDescent="0.25">
      <c r="A592" s="792"/>
      <c r="B592" s="526"/>
      <c r="C592" s="469"/>
      <c r="D592" s="703"/>
      <c r="E592" s="471"/>
      <c r="F592" s="224">
        <v>34690380</v>
      </c>
      <c r="G592" s="560"/>
      <c r="H592" s="583"/>
      <c r="I592" s="526"/>
      <c r="J592" s="202">
        <v>34690380</v>
      </c>
      <c r="K592" s="570"/>
      <c r="L592" s="526"/>
      <c r="M592" s="201"/>
      <c r="N592" s="526"/>
      <c r="O592" s="524"/>
      <c r="P592" s="595"/>
    </row>
    <row r="593" spans="1:16" s="3" customFormat="1" ht="36" customHeight="1" x14ac:dyDescent="0.25">
      <c r="A593" s="792"/>
      <c r="B593" s="526"/>
      <c r="C593" s="469"/>
      <c r="D593" s="703"/>
      <c r="E593" s="471"/>
      <c r="F593" s="224">
        <v>34690380</v>
      </c>
      <c r="G593" s="560"/>
      <c r="H593" s="583"/>
      <c r="I593" s="526"/>
      <c r="J593" s="202">
        <v>34690380</v>
      </c>
      <c r="K593" s="570"/>
      <c r="L593" s="526"/>
      <c r="M593" s="201"/>
      <c r="N593" s="526"/>
      <c r="O593" s="524"/>
      <c r="P593" s="595"/>
    </row>
    <row r="594" spans="1:16" s="3" customFormat="1" ht="36" customHeight="1" x14ac:dyDescent="0.25">
      <c r="A594" s="792"/>
      <c r="B594" s="526"/>
      <c r="C594" s="469"/>
      <c r="D594" s="703"/>
      <c r="E594" s="471"/>
      <c r="F594" s="224">
        <v>20814228</v>
      </c>
      <c r="G594" s="560"/>
      <c r="H594" s="583"/>
      <c r="I594" s="526"/>
      <c r="J594" s="202">
        <v>20814228</v>
      </c>
      <c r="K594" s="570"/>
      <c r="L594" s="526"/>
      <c r="M594" s="201"/>
      <c r="N594" s="526"/>
      <c r="O594" s="524"/>
      <c r="P594" s="595"/>
    </row>
    <row r="595" spans="1:16" s="3" customFormat="1" ht="36" customHeight="1" x14ac:dyDescent="0.25">
      <c r="A595" s="792"/>
      <c r="B595" s="526"/>
      <c r="C595" s="469"/>
      <c r="D595" s="703"/>
      <c r="E595" s="471"/>
      <c r="F595" s="224"/>
      <c r="G595" s="560"/>
      <c r="H595" s="583"/>
      <c r="I595" s="526"/>
      <c r="J595" s="202"/>
      <c r="K595" s="570"/>
      <c r="L595" s="526"/>
      <c r="M595" s="201"/>
      <c r="N595" s="526"/>
      <c r="O595" s="524"/>
      <c r="P595" s="595"/>
    </row>
    <row r="596" spans="1:16" s="3" customFormat="1" ht="36" customHeight="1" x14ac:dyDescent="0.25">
      <c r="A596" s="792" t="s">
        <v>249</v>
      </c>
      <c r="B596" s="861">
        <v>96222000</v>
      </c>
      <c r="C596" s="469" t="s">
        <v>250</v>
      </c>
      <c r="D596" s="470">
        <v>143</v>
      </c>
      <c r="E596" s="471" t="s">
        <v>11</v>
      </c>
      <c r="F596" s="224">
        <v>38488800</v>
      </c>
      <c r="G596" s="560">
        <f>F596+F597</f>
        <v>96222000</v>
      </c>
      <c r="H596" s="583">
        <f>G596+G597</f>
        <v>96222000</v>
      </c>
      <c r="I596" s="526">
        <f>(B596-G596)</f>
        <v>0</v>
      </c>
      <c r="J596" s="202">
        <v>38488800</v>
      </c>
      <c r="K596" s="570">
        <f>SUM(J596:J597)</f>
        <v>96222000</v>
      </c>
      <c r="L596" s="526">
        <f>(B596-K596)</f>
        <v>0</v>
      </c>
      <c r="M596" s="201"/>
      <c r="N596" s="526"/>
      <c r="O596" s="523" t="s">
        <v>518</v>
      </c>
      <c r="P596" s="495" t="s">
        <v>519</v>
      </c>
    </row>
    <row r="597" spans="1:16" s="3" customFormat="1" ht="36" customHeight="1" x14ac:dyDescent="0.25">
      <c r="A597" s="792"/>
      <c r="B597" s="861"/>
      <c r="C597" s="469"/>
      <c r="D597" s="470"/>
      <c r="E597" s="471"/>
      <c r="F597" s="224">
        <v>57733200</v>
      </c>
      <c r="G597" s="560"/>
      <c r="H597" s="583"/>
      <c r="I597" s="526"/>
      <c r="J597" s="202">
        <v>57733200</v>
      </c>
      <c r="K597" s="570"/>
      <c r="L597" s="526"/>
      <c r="M597" s="201"/>
      <c r="N597" s="526"/>
      <c r="O597" s="525"/>
      <c r="P597" s="520"/>
    </row>
    <row r="598" spans="1:16" s="3" customFormat="1" ht="36" customHeight="1" x14ac:dyDescent="0.25">
      <c r="A598" s="792" t="s">
        <v>137</v>
      </c>
      <c r="B598" s="523">
        <v>86043000</v>
      </c>
      <c r="C598" s="469" t="s">
        <v>250</v>
      </c>
      <c r="D598" s="703">
        <v>144</v>
      </c>
      <c r="E598" s="471" t="s">
        <v>11</v>
      </c>
      <c r="F598" s="224">
        <v>22944800</v>
      </c>
      <c r="G598" s="560">
        <f>SUM(F598:F600)</f>
        <v>57362000</v>
      </c>
      <c r="H598" s="568">
        <f>SUM(G598:G602)</f>
        <v>77438700</v>
      </c>
      <c r="I598" s="526">
        <f>(B598-H598)</f>
        <v>8604300</v>
      </c>
      <c r="J598" s="202">
        <v>22944800</v>
      </c>
      <c r="K598" s="570">
        <f>SUM(J598:J602)</f>
        <v>77438700</v>
      </c>
      <c r="L598" s="526">
        <f>(B598-K598)</f>
        <v>8604300</v>
      </c>
      <c r="M598" s="201"/>
      <c r="N598" s="526">
        <f>(I598-L598)</f>
        <v>0</v>
      </c>
      <c r="O598" s="523" t="s">
        <v>520</v>
      </c>
      <c r="P598" s="683" t="s">
        <v>521</v>
      </c>
    </row>
    <row r="599" spans="1:16" s="3" customFormat="1" ht="36" customHeight="1" x14ac:dyDescent="0.25">
      <c r="A599" s="792"/>
      <c r="B599" s="524"/>
      <c r="C599" s="469"/>
      <c r="D599" s="703"/>
      <c r="E599" s="471"/>
      <c r="F599" s="224">
        <v>24092040</v>
      </c>
      <c r="G599" s="560"/>
      <c r="H599" s="895"/>
      <c r="I599" s="526"/>
      <c r="J599" s="202">
        <v>24092040</v>
      </c>
      <c r="K599" s="570"/>
      <c r="L599" s="526"/>
      <c r="M599" s="201"/>
      <c r="N599" s="526"/>
      <c r="O599" s="524"/>
      <c r="P599" s="683"/>
    </row>
    <row r="600" spans="1:16" s="3" customFormat="1" ht="36" customHeight="1" x14ac:dyDescent="0.25">
      <c r="A600" s="792"/>
      <c r="B600" s="524"/>
      <c r="C600" s="469"/>
      <c r="D600" s="703"/>
      <c r="E600" s="471"/>
      <c r="F600" s="224">
        <v>10325160</v>
      </c>
      <c r="G600" s="560"/>
      <c r="H600" s="895"/>
      <c r="I600" s="526"/>
      <c r="J600" s="202">
        <v>20076700</v>
      </c>
      <c r="K600" s="570"/>
      <c r="L600" s="526"/>
      <c r="M600" s="201"/>
      <c r="N600" s="526"/>
      <c r="O600" s="524"/>
      <c r="P600" s="683"/>
    </row>
    <row r="601" spans="1:16" s="3" customFormat="1" ht="36" customHeight="1" x14ac:dyDescent="0.25">
      <c r="A601" s="792"/>
      <c r="B601" s="524"/>
      <c r="C601" s="469"/>
      <c r="D601" s="703">
        <v>174</v>
      </c>
      <c r="E601" s="471" t="s">
        <v>11</v>
      </c>
      <c r="F601" s="224">
        <v>20076700</v>
      </c>
      <c r="G601" s="472">
        <v>20076700</v>
      </c>
      <c r="H601" s="895"/>
      <c r="I601" s="526"/>
      <c r="J601" s="202">
        <v>10325160</v>
      </c>
      <c r="K601" s="570"/>
      <c r="L601" s="526"/>
      <c r="M601" s="201"/>
      <c r="N601" s="526"/>
      <c r="O601" s="524"/>
      <c r="P601" s="683"/>
    </row>
    <row r="602" spans="1:16" s="3" customFormat="1" ht="36" customHeight="1" x14ac:dyDescent="0.25">
      <c r="A602" s="792"/>
      <c r="B602" s="525"/>
      <c r="C602" s="469"/>
      <c r="D602" s="703"/>
      <c r="E602" s="471"/>
      <c r="F602" s="224">
        <v>0</v>
      </c>
      <c r="G602" s="472"/>
      <c r="H602" s="895"/>
      <c r="I602" s="526"/>
      <c r="J602" s="202"/>
      <c r="K602" s="570"/>
      <c r="L602" s="526"/>
      <c r="M602" s="201"/>
      <c r="N602" s="526"/>
      <c r="O602" s="525"/>
      <c r="P602" s="683"/>
    </row>
    <row r="603" spans="1:16" s="3" customFormat="1" ht="36" customHeight="1" x14ac:dyDescent="0.25">
      <c r="A603" s="824" t="s">
        <v>7</v>
      </c>
      <c r="B603" s="523">
        <v>282950825</v>
      </c>
      <c r="C603" s="523" t="s">
        <v>138</v>
      </c>
      <c r="D603" s="631">
        <v>166</v>
      </c>
      <c r="E603" s="633" t="s">
        <v>11</v>
      </c>
      <c r="F603" s="85">
        <v>75457130</v>
      </c>
      <c r="G603" s="523">
        <f>(F603+F605+F604)</f>
        <v>188642825</v>
      </c>
      <c r="H603" s="588">
        <f>(G603+G606)</f>
        <v>235794142.5</v>
      </c>
      <c r="I603" s="523">
        <f>(B603-H603)</f>
        <v>47156682.5</v>
      </c>
      <c r="J603" s="169">
        <v>73570701.75</v>
      </c>
      <c r="K603" s="839">
        <f>SUM(J603:J607)</f>
        <v>235794142.5</v>
      </c>
      <c r="L603" s="523">
        <f>(B603-K603)</f>
        <v>47156682.5</v>
      </c>
      <c r="M603" s="30"/>
      <c r="N603" s="523">
        <f>(I603-L603)</f>
        <v>0</v>
      </c>
      <c r="O603" s="523" t="s">
        <v>522</v>
      </c>
      <c r="P603" s="541" t="s">
        <v>139</v>
      </c>
    </row>
    <row r="604" spans="1:16" s="3" customFormat="1" ht="36" customHeight="1" x14ac:dyDescent="0.25">
      <c r="A604" s="824"/>
      <c r="B604" s="524"/>
      <c r="C604" s="524"/>
      <c r="D604" s="635"/>
      <c r="E604" s="636"/>
      <c r="F604" s="85">
        <v>73570701.75</v>
      </c>
      <c r="G604" s="524"/>
      <c r="H604" s="589"/>
      <c r="I604" s="524"/>
      <c r="J604" s="170">
        <v>75457130</v>
      </c>
      <c r="K604" s="759"/>
      <c r="L604" s="524"/>
      <c r="M604" s="30"/>
      <c r="N604" s="524"/>
      <c r="O604" s="524"/>
      <c r="P604" s="541"/>
    </row>
    <row r="605" spans="1:16" s="3" customFormat="1" ht="36" customHeight="1" x14ac:dyDescent="0.25">
      <c r="A605" s="824"/>
      <c r="B605" s="524"/>
      <c r="C605" s="524"/>
      <c r="D605" s="632"/>
      <c r="E605" s="634"/>
      <c r="F605" s="85">
        <v>39614993.25</v>
      </c>
      <c r="G605" s="525"/>
      <c r="H605" s="589"/>
      <c r="I605" s="524"/>
      <c r="J605" s="170">
        <v>86766310.75</v>
      </c>
      <c r="K605" s="759"/>
      <c r="L605" s="524"/>
      <c r="M605" s="30"/>
      <c r="N605" s="524"/>
      <c r="O605" s="524"/>
      <c r="P605" s="541"/>
    </row>
    <row r="606" spans="1:16" s="3" customFormat="1" ht="36" customHeight="1" x14ac:dyDescent="0.25">
      <c r="A606" s="824"/>
      <c r="B606" s="524"/>
      <c r="C606" s="524"/>
      <c r="D606" s="631">
        <v>174</v>
      </c>
      <c r="E606" s="481" t="s">
        <v>11</v>
      </c>
      <c r="F606" s="85">
        <v>47151317.5</v>
      </c>
      <c r="G606" s="523">
        <f>(F606)</f>
        <v>47151317.5</v>
      </c>
      <c r="H606" s="589"/>
      <c r="I606" s="524"/>
      <c r="J606" s="170"/>
      <c r="K606" s="759"/>
      <c r="L606" s="524"/>
      <c r="M606" s="30"/>
      <c r="N606" s="524"/>
      <c r="O606" s="524"/>
      <c r="P606" s="541"/>
    </row>
    <row r="607" spans="1:16" s="3" customFormat="1" ht="90" customHeight="1" x14ac:dyDescent="0.25">
      <c r="A607" s="824"/>
      <c r="B607" s="524"/>
      <c r="C607" s="524"/>
      <c r="D607" s="632"/>
      <c r="E607" s="483"/>
      <c r="F607" s="85">
        <v>0</v>
      </c>
      <c r="G607" s="525"/>
      <c r="H607" s="589"/>
      <c r="I607" s="525"/>
      <c r="J607" s="170"/>
      <c r="K607" s="759"/>
      <c r="L607" s="524"/>
      <c r="M607" s="30"/>
      <c r="N607" s="524"/>
      <c r="O607" s="525"/>
      <c r="P607" s="541"/>
    </row>
    <row r="608" spans="1:16" s="3" customFormat="1" ht="36" customHeight="1" x14ac:dyDescent="0.25">
      <c r="A608" s="702" t="s">
        <v>393</v>
      </c>
      <c r="B608" s="526">
        <v>117160000</v>
      </c>
      <c r="C608" s="526" t="s">
        <v>140</v>
      </c>
      <c r="D608" s="703">
        <v>149</v>
      </c>
      <c r="E608" s="471" t="s">
        <v>11</v>
      </c>
      <c r="F608" s="44">
        <v>15950000</v>
      </c>
      <c r="G608" s="526">
        <f>(F608)</f>
        <v>15950000</v>
      </c>
      <c r="H608" s="570">
        <f>(G608+G611+G615)</f>
        <v>46864000</v>
      </c>
      <c r="I608" s="526">
        <f>(B608-H608)</f>
        <v>70296000</v>
      </c>
      <c r="J608" s="168"/>
      <c r="K608" s="570">
        <f>(H608)</f>
        <v>46864000</v>
      </c>
      <c r="L608" s="526">
        <f>(B608-K608)</f>
        <v>70296000</v>
      </c>
      <c r="M608" s="30"/>
      <c r="N608" s="526">
        <f>(I608-L608)</f>
        <v>0</v>
      </c>
      <c r="O608" s="526" t="s">
        <v>36</v>
      </c>
      <c r="P608" s="527" t="s">
        <v>143</v>
      </c>
    </row>
    <row r="609" spans="1:16" s="3" customFormat="1" ht="36" customHeight="1" x14ac:dyDescent="0.25">
      <c r="A609" s="698"/>
      <c r="B609" s="526"/>
      <c r="C609" s="526"/>
      <c r="D609" s="703"/>
      <c r="E609" s="471"/>
      <c r="F609" s="44">
        <v>0</v>
      </c>
      <c r="G609" s="526"/>
      <c r="H609" s="570"/>
      <c r="I609" s="526"/>
      <c r="J609" s="168"/>
      <c r="K609" s="570"/>
      <c r="L609" s="526"/>
      <c r="M609" s="30"/>
      <c r="N609" s="526"/>
      <c r="O609" s="526"/>
      <c r="P609" s="474"/>
    </row>
    <row r="610" spans="1:16" s="3" customFormat="1" ht="36" customHeight="1" x14ac:dyDescent="0.25">
      <c r="A610" s="699"/>
      <c r="B610" s="526"/>
      <c r="C610" s="526"/>
      <c r="D610" s="703"/>
      <c r="E610" s="471"/>
      <c r="F610" s="44">
        <v>0</v>
      </c>
      <c r="G610" s="526"/>
      <c r="H610" s="570"/>
      <c r="I610" s="526"/>
      <c r="J610" s="168"/>
      <c r="K610" s="570"/>
      <c r="L610" s="526"/>
      <c r="M610" s="30"/>
      <c r="N610" s="526"/>
      <c r="O610" s="526"/>
      <c r="P610" s="474"/>
    </row>
    <row r="611" spans="1:16" s="3" customFormat="1" ht="36" customHeight="1" x14ac:dyDescent="0.25">
      <c r="A611" s="702" t="s">
        <v>141</v>
      </c>
      <c r="B611" s="526"/>
      <c r="C611" s="526"/>
      <c r="D611" s="703">
        <v>141</v>
      </c>
      <c r="E611" s="471" t="s">
        <v>11</v>
      </c>
      <c r="F611" s="44">
        <v>4691569</v>
      </c>
      <c r="G611" s="526">
        <f>(F611+F612)</f>
        <v>16298000</v>
      </c>
      <c r="H611" s="570"/>
      <c r="I611" s="526"/>
      <c r="J611" s="168"/>
      <c r="K611" s="570"/>
      <c r="L611" s="526"/>
      <c r="M611" s="30"/>
      <c r="N611" s="526"/>
      <c r="O611" s="526"/>
      <c r="P611" s="474" t="s">
        <v>144</v>
      </c>
    </row>
    <row r="612" spans="1:16" s="3" customFormat="1" ht="36" customHeight="1" x14ac:dyDescent="0.25">
      <c r="A612" s="698"/>
      <c r="B612" s="526"/>
      <c r="C612" s="526"/>
      <c r="D612" s="703"/>
      <c r="E612" s="471"/>
      <c r="F612" s="44">
        <v>11606431</v>
      </c>
      <c r="G612" s="526"/>
      <c r="H612" s="570"/>
      <c r="I612" s="526"/>
      <c r="J612" s="168"/>
      <c r="K612" s="570"/>
      <c r="L612" s="526"/>
      <c r="M612" s="30"/>
      <c r="N612" s="526"/>
      <c r="O612" s="526"/>
      <c r="P612" s="474"/>
    </row>
    <row r="613" spans="1:16" s="3" customFormat="1" ht="36" customHeight="1" x14ac:dyDescent="0.25">
      <c r="A613" s="698"/>
      <c r="B613" s="526"/>
      <c r="C613" s="526"/>
      <c r="D613" s="703"/>
      <c r="E613" s="471"/>
      <c r="F613" s="44"/>
      <c r="G613" s="526"/>
      <c r="H613" s="570"/>
      <c r="I613" s="526"/>
      <c r="J613" s="168"/>
      <c r="K613" s="570"/>
      <c r="L613" s="526"/>
      <c r="M613" s="30"/>
      <c r="N613" s="526"/>
      <c r="O613" s="526"/>
      <c r="P613" s="474"/>
    </row>
    <row r="614" spans="1:16" s="3" customFormat="1" ht="36" customHeight="1" x14ac:dyDescent="0.25">
      <c r="A614" s="699"/>
      <c r="B614" s="526"/>
      <c r="C614" s="526"/>
      <c r="D614" s="703"/>
      <c r="E614" s="471"/>
      <c r="F614" s="44"/>
      <c r="G614" s="526"/>
      <c r="H614" s="570"/>
      <c r="I614" s="526"/>
      <c r="J614" s="168"/>
      <c r="K614" s="570"/>
      <c r="L614" s="526"/>
      <c r="M614" s="30"/>
      <c r="N614" s="526"/>
      <c r="O614" s="526"/>
      <c r="P614" s="474"/>
    </row>
    <row r="615" spans="1:16" s="3" customFormat="1" ht="36" customHeight="1" x14ac:dyDescent="0.25">
      <c r="A615" s="702" t="s">
        <v>142</v>
      </c>
      <c r="B615" s="526"/>
      <c r="C615" s="526"/>
      <c r="D615" s="703">
        <v>142</v>
      </c>
      <c r="E615" s="471" t="s">
        <v>11</v>
      </c>
      <c r="F615" s="44">
        <v>14616000</v>
      </c>
      <c r="G615" s="526">
        <f>(F615)</f>
        <v>14616000</v>
      </c>
      <c r="H615" s="570"/>
      <c r="I615" s="526"/>
      <c r="J615" s="168"/>
      <c r="K615" s="570"/>
      <c r="L615" s="526"/>
      <c r="M615" s="30"/>
      <c r="N615" s="526"/>
      <c r="O615" s="526"/>
      <c r="P615" s="527" t="s">
        <v>145</v>
      </c>
    </row>
    <row r="616" spans="1:16" s="3" customFormat="1" ht="36" customHeight="1" x14ac:dyDescent="0.25">
      <c r="A616" s="698"/>
      <c r="B616" s="526"/>
      <c r="C616" s="526"/>
      <c r="D616" s="703"/>
      <c r="E616" s="471"/>
      <c r="F616" s="44"/>
      <c r="G616" s="526"/>
      <c r="H616" s="570"/>
      <c r="I616" s="526"/>
      <c r="J616" s="168"/>
      <c r="K616" s="570"/>
      <c r="L616" s="526"/>
      <c r="M616" s="30"/>
      <c r="N616" s="526"/>
      <c r="O616" s="526"/>
      <c r="P616" s="474"/>
    </row>
    <row r="617" spans="1:16" s="3" customFormat="1" ht="36" customHeight="1" x14ac:dyDescent="0.25">
      <c r="A617" s="699"/>
      <c r="B617" s="526"/>
      <c r="C617" s="526"/>
      <c r="D617" s="703"/>
      <c r="E617" s="471"/>
      <c r="F617" s="44"/>
      <c r="G617" s="526"/>
      <c r="H617" s="570"/>
      <c r="I617" s="526"/>
      <c r="J617" s="168"/>
      <c r="K617" s="570"/>
      <c r="L617" s="526"/>
      <c r="M617" s="30"/>
      <c r="N617" s="526"/>
      <c r="O617" s="526"/>
      <c r="P617" s="474"/>
    </row>
    <row r="618" spans="1:16" s="3" customFormat="1" ht="36" customHeight="1" x14ac:dyDescent="0.25">
      <c r="A618" s="824" t="s">
        <v>146</v>
      </c>
      <c r="B618" s="526">
        <v>21681520</v>
      </c>
      <c r="C618" s="526" t="s">
        <v>152</v>
      </c>
      <c r="D618" s="703">
        <v>170</v>
      </c>
      <c r="E618" s="471" t="s">
        <v>11</v>
      </c>
      <c r="F618" s="478">
        <v>4428000</v>
      </c>
      <c r="G618" s="478">
        <v>4428000</v>
      </c>
      <c r="H618" s="570">
        <f>(G618+G621+G624)</f>
        <v>8672608</v>
      </c>
      <c r="I618" s="526">
        <f>(B618-H618)</f>
        <v>13008912</v>
      </c>
      <c r="J618" s="697">
        <v>4428000</v>
      </c>
      <c r="K618" s="823">
        <f>SUM(J618:J626)</f>
        <v>8672608</v>
      </c>
      <c r="L618" s="526">
        <f>(B618-K618)</f>
        <v>13008912</v>
      </c>
      <c r="M618" s="17"/>
      <c r="N618" s="526">
        <f>(I618-L618)</f>
        <v>0</v>
      </c>
      <c r="O618" s="497" t="s">
        <v>36</v>
      </c>
      <c r="P618" s="691" t="s">
        <v>154</v>
      </c>
    </row>
    <row r="619" spans="1:16" s="3" customFormat="1" ht="36" customHeight="1" x14ac:dyDescent="0.25">
      <c r="A619" s="824"/>
      <c r="B619" s="526"/>
      <c r="C619" s="526"/>
      <c r="D619" s="703"/>
      <c r="E619" s="471"/>
      <c r="F619" s="479"/>
      <c r="G619" s="479"/>
      <c r="H619" s="570"/>
      <c r="I619" s="497"/>
      <c r="J619" s="487"/>
      <c r="K619" s="824"/>
      <c r="L619" s="497"/>
      <c r="M619" s="17"/>
      <c r="N619" s="497"/>
      <c r="O619" s="497"/>
      <c r="P619" s="881"/>
    </row>
    <row r="620" spans="1:16" s="3" customFormat="1" ht="36" customHeight="1" x14ac:dyDescent="0.25">
      <c r="A620" s="824"/>
      <c r="B620" s="526"/>
      <c r="C620" s="526"/>
      <c r="D620" s="703"/>
      <c r="E620" s="471"/>
      <c r="F620" s="480"/>
      <c r="G620" s="480"/>
      <c r="H620" s="570"/>
      <c r="I620" s="497"/>
      <c r="J620" s="488"/>
      <c r="K620" s="824"/>
      <c r="L620" s="497"/>
      <c r="M620" s="17"/>
      <c r="N620" s="497"/>
      <c r="O620" s="497"/>
      <c r="P620" s="881"/>
    </row>
    <row r="621" spans="1:16" s="3" customFormat="1" ht="36" customHeight="1" x14ac:dyDescent="0.25">
      <c r="A621" s="824"/>
      <c r="B621" s="526"/>
      <c r="C621" s="526" t="s">
        <v>153</v>
      </c>
      <c r="D621" s="703">
        <v>171</v>
      </c>
      <c r="E621" s="471" t="s">
        <v>11</v>
      </c>
      <c r="F621" s="617">
        <v>1582400</v>
      </c>
      <c r="G621" s="478">
        <v>1582400</v>
      </c>
      <c r="H621" s="570"/>
      <c r="I621" s="497"/>
      <c r="J621" s="267">
        <v>2662208</v>
      </c>
      <c r="K621" s="824"/>
      <c r="L621" s="497"/>
      <c r="M621" s="17"/>
      <c r="N621" s="497"/>
      <c r="O621" s="497"/>
      <c r="P621" s="881"/>
    </row>
    <row r="622" spans="1:16" s="3" customFormat="1" ht="36" customHeight="1" x14ac:dyDescent="0.25">
      <c r="A622" s="824"/>
      <c r="B622" s="526"/>
      <c r="C622" s="526"/>
      <c r="D622" s="703"/>
      <c r="E622" s="471"/>
      <c r="F622" s="618"/>
      <c r="G622" s="479"/>
      <c r="H622" s="570"/>
      <c r="I622" s="497"/>
      <c r="J622" s="267">
        <v>1582400</v>
      </c>
      <c r="K622" s="824"/>
      <c r="L622" s="497"/>
      <c r="M622" s="17"/>
      <c r="N622" s="497"/>
      <c r="O622" s="497"/>
      <c r="P622" s="881"/>
    </row>
    <row r="623" spans="1:16" s="3" customFormat="1" ht="36" customHeight="1" x14ac:dyDescent="0.25">
      <c r="A623" s="824"/>
      <c r="B623" s="526"/>
      <c r="C623" s="526"/>
      <c r="D623" s="703"/>
      <c r="E623" s="471"/>
      <c r="F623" s="865"/>
      <c r="G623" s="480"/>
      <c r="H623" s="570"/>
      <c r="I623" s="497"/>
      <c r="J623" s="159"/>
      <c r="K623" s="824"/>
      <c r="L623" s="497"/>
      <c r="M623" s="17"/>
      <c r="N623" s="497"/>
      <c r="O623" s="497"/>
      <c r="P623" s="881"/>
    </row>
    <row r="624" spans="1:16" s="3" customFormat="1" ht="36" customHeight="1" x14ac:dyDescent="0.25">
      <c r="A624" s="824"/>
      <c r="B624" s="526"/>
      <c r="C624" s="526"/>
      <c r="D624" s="703">
        <v>172</v>
      </c>
      <c r="E624" s="471" t="s">
        <v>11</v>
      </c>
      <c r="F624" s="617">
        <v>2662208</v>
      </c>
      <c r="G624" s="478">
        <v>2662208</v>
      </c>
      <c r="H624" s="570"/>
      <c r="I624" s="497"/>
      <c r="J624" s="159"/>
      <c r="K624" s="824"/>
      <c r="L624" s="497"/>
      <c r="M624" s="17"/>
      <c r="N624" s="497"/>
      <c r="O624" s="497"/>
      <c r="P624" s="881"/>
    </row>
    <row r="625" spans="1:16" s="3" customFormat="1" ht="36" customHeight="1" x14ac:dyDescent="0.25">
      <c r="A625" s="824"/>
      <c r="B625" s="526"/>
      <c r="C625" s="526"/>
      <c r="D625" s="703"/>
      <c r="E625" s="471"/>
      <c r="F625" s="618"/>
      <c r="G625" s="479"/>
      <c r="H625" s="570"/>
      <c r="I625" s="497"/>
      <c r="J625" s="159"/>
      <c r="K625" s="824"/>
      <c r="L625" s="497"/>
      <c r="M625" s="17"/>
      <c r="N625" s="497"/>
      <c r="O625" s="497"/>
      <c r="P625" s="881"/>
    </row>
    <row r="626" spans="1:16" s="3" customFormat="1" ht="36" customHeight="1" x14ac:dyDescent="0.25">
      <c r="A626" s="824"/>
      <c r="B626" s="526"/>
      <c r="C626" s="526"/>
      <c r="D626" s="703"/>
      <c r="E626" s="471"/>
      <c r="F626" s="865"/>
      <c r="G626" s="480"/>
      <c r="H626" s="570"/>
      <c r="I626" s="497"/>
      <c r="J626" s="159"/>
      <c r="K626" s="824"/>
      <c r="L626" s="497"/>
      <c r="M626" s="17"/>
      <c r="N626" s="497"/>
      <c r="O626" s="497"/>
      <c r="P626" s="692"/>
    </row>
    <row r="627" spans="1:16" s="3" customFormat="1" ht="36" customHeight="1" x14ac:dyDescent="0.25">
      <c r="A627" s="824" t="s">
        <v>147</v>
      </c>
      <c r="B627" s="526">
        <v>13860000</v>
      </c>
      <c r="C627" s="526"/>
      <c r="D627" s="703">
        <v>138</v>
      </c>
      <c r="E627" s="471" t="s">
        <v>11</v>
      </c>
      <c r="F627" s="44">
        <v>5544000</v>
      </c>
      <c r="G627" s="526">
        <v>13028400</v>
      </c>
      <c r="H627" s="570">
        <f>(G627)</f>
        <v>13028400</v>
      </c>
      <c r="I627" s="526">
        <f>(B627-H627)</f>
        <v>831600</v>
      </c>
      <c r="J627" s="267">
        <v>5544000</v>
      </c>
      <c r="K627" s="822">
        <f>SUM(J627:J631)</f>
        <v>13028400</v>
      </c>
      <c r="L627" s="526">
        <f>(B627-K627)</f>
        <v>831600</v>
      </c>
      <c r="M627" s="105"/>
      <c r="N627" s="526">
        <f>(I627-L627)</f>
        <v>0</v>
      </c>
      <c r="O627" s="497" t="s">
        <v>36</v>
      </c>
      <c r="P627" s="527" t="s">
        <v>523</v>
      </c>
    </row>
    <row r="628" spans="1:16" s="3" customFormat="1" ht="36" customHeight="1" x14ac:dyDescent="0.25">
      <c r="A628" s="824"/>
      <c r="B628" s="526"/>
      <c r="C628" s="526"/>
      <c r="D628" s="703"/>
      <c r="E628" s="471"/>
      <c r="F628" s="44">
        <v>2174497</v>
      </c>
      <c r="G628" s="526"/>
      <c r="H628" s="570"/>
      <c r="I628" s="497"/>
      <c r="J628" s="267">
        <v>7484400</v>
      </c>
      <c r="K628" s="822"/>
      <c r="L628" s="497"/>
      <c r="M628" s="105"/>
      <c r="N628" s="497"/>
      <c r="O628" s="497"/>
      <c r="P628" s="527"/>
    </row>
    <row r="629" spans="1:16" s="3" customFormat="1" ht="36" customHeight="1" x14ac:dyDescent="0.25">
      <c r="A629" s="824"/>
      <c r="B629" s="526"/>
      <c r="C629" s="526"/>
      <c r="D629" s="703"/>
      <c r="E629" s="471"/>
      <c r="F629" s="44">
        <v>2444384</v>
      </c>
      <c r="G629" s="526"/>
      <c r="H629" s="570"/>
      <c r="I629" s="497"/>
      <c r="J629" s="159"/>
      <c r="K629" s="822"/>
      <c r="L629" s="497"/>
      <c r="M629" s="105"/>
      <c r="N629" s="497"/>
      <c r="O629" s="497"/>
      <c r="P629" s="527"/>
    </row>
    <row r="630" spans="1:16" s="3" customFormat="1" ht="36" customHeight="1" x14ac:dyDescent="0.25">
      <c r="A630" s="824"/>
      <c r="B630" s="526"/>
      <c r="C630" s="526"/>
      <c r="D630" s="703"/>
      <c r="E630" s="471"/>
      <c r="F630" s="44">
        <v>2865519</v>
      </c>
      <c r="G630" s="526"/>
      <c r="H630" s="570"/>
      <c r="I630" s="497"/>
      <c r="J630" s="159"/>
      <c r="K630" s="822"/>
      <c r="L630" s="497"/>
      <c r="M630" s="105"/>
      <c r="N630" s="497"/>
      <c r="O630" s="497"/>
      <c r="P630" s="527"/>
    </row>
    <row r="631" spans="1:16" s="3" customFormat="1" ht="36" customHeight="1" x14ac:dyDescent="0.25">
      <c r="A631" s="824"/>
      <c r="B631" s="526"/>
      <c r="C631" s="526"/>
      <c r="D631" s="703"/>
      <c r="E631" s="471"/>
      <c r="F631" s="44"/>
      <c r="G631" s="526"/>
      <c r="H631" s="570"/>
      <c r="I631" s="497"/>
      <c r="J631" s="159"/>
      <c r="K631" s="822"/>
      <c r="L631" s="497"/>
      <c r="M631" s="105"/>
      <c r="N631" s="497"/>
      <c r="O631" s="497"/>
      <c r="P631" s="527"/>
    </row>
    <row r="632" spans="1:16" ht="32.25" customHeight="1" x14ac:dyDescent="0.25">
      <c r="A632" s="824" t="s">
        <v>148</v>
      </c>
      <c r="B632" s="559">
        <v>13009284</v>
      </c>
      <c r="C632" s="505"/>
      <c r="D632" s="703">
        <v>189</v>
      </c>
      <c r="E632" s="471" t="s">
        <v>11</v>
      </c>
      <c r="F632" s="44">
        <v>5203714</v>
      </c>
      <c r="G632" s="514">
        <v>10277336</v>
      </c>
      <c r="H632" s="510">
        <f>(G632)</f>
        <v>10277336</v>
      </c>
      <c r="I632" s="522">
        <f>(B632-H632)</f>
        <v>2731948</v>
      </c>
      <c r="J632" s="234">
        <v>5073621</v>
      </c>
      <c r="K632" s="521">
        <f>SUM(J632:J634)</f>
        <v>10277335</v>
      </c>
      <c r="L632" s="522">
        <f>(B632-K632)</f>
        <v>2731949</v>
      </c>
      <c r="M632" s="104"/>
      <c r="N632" s="522">
        <f>(I632-L632)</f>
        <v>-1</v>
      </c>
      <c r="O632" s="497" t="s">
        <v>36</v>
      </c>
      <c r="P632" s="527" t="s">
        <v>524</v>
      </c>
    </row>
    <row r="633" spans="1:16" ht="21" customHeight="1" x14ac:dyDescent="0.25">
      <c r="A633" s="824"/>
      <c r="B633" s="559"/>
      <c r="C633" s="505"/>
      <c r="D633" s="703"/>
      <c r="E633" s="471"/>
      <c r="F633" s="44">
        <v>5073622</v>
      </c>
      <c r="G633" s="514"/>
      <c r="H633" s="510"/>
      <c r="I633" s="505"/>
      <c r="J633" s="234">
        <v>5203714</v>
      </c>
      <c r="K633" s="521"/>
      <c r="L633" s="505"/>
      <c r="M633" s="104"/>
      <c r="N633" s="505"/>
      <c r="O633" s="497"/>
      <c r="P633" s="474"/>
    </row>
    <row r="634" spans="1:16" ht="24.75" customHeight="1" x14ac:dyDescent="0.25">
      <c r="A634" s="824"/>
      <c r="B634" s="559"/>
      <c r="C634" s="505"/>
      <c r="D634" s="703"/>
      <c r="E634" s="471"/>
      <c r="F634" s="44"/>
      <c r="G634" s="514"/>
      <c r="H634" s="510"/>
      <c r="I634" s="505"/>
      <c r="J634" s="234"/>
      <c r="K634" s="521"/>
      <c r="L634" s="505"/>
      <c r="M634" s="104"/>
      <c r="N634" s="505"/>
      <c r="O634" s="497"/>
      <c r="P634" s="474"/>
    </row>
    <row r="635" spans="1:16" ht="42" customHeight="1" x14ac:dyDescent="0.25">
      <c r="A635" s="717" t="s">
        <v>6</v>
      </c>
      <c r="B635" s="559">
        <v>23000000</v>
      </c>
      <c r="C635" s="505" t="s">
        <v>396</v>
      </c>
      <c r="D635" s="703">
        <v>173</v>
      </c>
      <c r="E635" s="471" t="s">
        <v>11</v>
      </c>
      <c r="F635" s="44">
        <v>9200000</v>
      </c>
      <c r="G635" s="676">
        <v>21620000</v>
      </c>
      <c r="H635" s="510">
        <f>(G635)</f>
        <v>21620000</v>
      </c>
      <c r="I635" s="676">
        <f>(B635-H635)</f>
        <v>1380000</v>
      </c>
      <c r="J635" s="178">
        <v>9200000</v>
      </c>
      <c r="K635" s="828">
        <v>21620000</v>
      </c>
      <c r="L635" s="522">
        <f>(B635-K635)</f>
        <v>1380000</v>
      </c>
      <c r="M635" s="104"/>
      <c r="N635" s="514">
        <f>(I635-L635)</f>
        <v>0</v>
      </c>
      <c r="O635" s="493" t="s">
        <v>397</v>
      </c>
      <c r="P635" s="594" t="s">
        <v>525</v>
      </c>
    </row>
    <row r="636" spans="1:16" ht="36.75" customHeight="1" x14ac:dyDescent="0.25">
      <c r="A636" s="717"/>
      <c r="B636" s="559"/>
      <c r="C636" s="505"/>
      <c r="D636" s="703"/>
      <c r="E636" s="471"/>
      <c r="F636" s="44">
        <v>12420000</v>
      </c>
      <c r="G636" s="678"/>
      <c r="H636" s="510"/>
      <c r="I636" s="533"/>
      <c r="J636" s="208">
        <v>12420000</v>
      </c>
      <c r="K636" s="829"/>
      <c r="L636" s="505"/>
      <c r="M636" s="104"/>
      <c r="N636" s="505"/>
      <c r="O636" s="530"/>
      <c r="P636" s="595"/>
    </row>
    <row r="637" spans="1:16" ht="15.75" x14ac:dyDescent="0.25">
      <c r="A637" s="538" t="s">
        <v>149</v>
      </c>
      <c r="B637" s="559">
        <v>13545000</v>
      </c>
      <c r="C637" s="469" t="s">
        <v>308</v>
      </c>
      <c r="D637" s="803">
        <v>47</v>
      </c>
      <c r="E637" s="471" t="s">
        <v>11</v>
      </c>
      <c r="F637" s="137">
        <v>520000</v>
      </c>
      <c r="G637" s="514">
        <f>(F637+F638+F639)</f>
        <v>2152000</v>
      </c>
      <c r="H637" s="809">
        <f>SUM(G637:G654)</f>
        <v>8586600</v>
      </c>
      <c r="I637" s="522">
        <f>(B637-H637)</f>
        <v>4958400</v>
      </c>
      <c r="J637" s="386">
        <v>1255500</v>
      </c>
      <c r="K637" s="544">
        <f>SUM(J637:J654)</f>
        <v>8447100</v>
      </c>
      <c r="L637" s="522">
        <f>(B637-K637)</f>
        <v>5097900</v>
      </c>
      <c r="M637" s="104"/>
      <c r="N637" s="522">
        <f>(I637-L637)</f>
        <v>-139500</v>
      </c>
      <c r="O637" s="497" t="s">
        <v>527</v>
      </c>
      <c r="P637" s="527" t="s">
        <v>526</v>
      </c>
    </row>
    <row r="638" spans="1:16" ht="15.75" x14ac:dyDescent="0.25">
      <c r="A638" s="538"/>
      <c r="B638" s="559"/>
      <c r="C638" s="469"/>
      <c r="D638" s="803"/>
      <c r="E638" s="471"/>
      <c r="F638" s="137">
        <v>930000</v>
      </c>
      <c r="G638" s="514"/>
      <c r="H638" s="809"/>
      <c r="I638" s="505"/>
      <c r="J638" s="386">
        <v>702000</v>
      </c>
      <c r="K638" s="544"/>
      <c r="L638" s="505"/>
      <c r="M638" s="104"/>
      <c r="N638" s="505"/>
      <c r="O638" s="497"/>
      <c r="P638" s="474"/>
    </row>
    <row r="639" spans="1:16" ht="15.75" x14ac:dyDescent="0.25">
      <c r="A639" s="538"/>
      <c r="B639" s="559"/>
      <c r="C639" s="469"/>
      <c r="D639" s="803"/>
      <c r="E639" s="471"/>
      <c r="F639" s="137">
        <v>702000</v>
      </c>
      <c r="G639" s="514"/>
      <c r="H639" s="809"/>
      <c r="I639" s="505"/>
      <c r="J639" s="386">
        <v>78000</v>
      </c>
      <c r="K639" s="544"/>
      <c r="L639" s="505"/>
      <c r="M639" s="104"/>
      <c r="N639" s="505"/>
      <c r="O639" s="497"/>
      <c r="P639" s="474"/>
    </row>
    <row r="640" spans="1:16" ht="15.75" x14ac:dyDescent="0.25">
      <c r="A640" s="538"/>
      <c r="B640" s="559"/>
      <c r="C640" s="469"/>
      <c r="D640" s="803"/>
      <c r="E640" s="471" t="s">
        <v>10</v>
      </c>
      <c r="F640" s="137">
        <v>1255500</v>
      </c>
      <c r="G640" s="514">
        <f>(F640+F641+F642)</f>
        <v>1473000</v>
      </c>
      <c r="H640" s="809"/>
      <c r="I640" s="505"/>
      <c r="J640" s="386">
        <v>930000</v>
      </c>
      <c r="K640" s="544"/>
      <c r="L640" s="505"/>
      <c r="M640" s="104"/>
      <c r="N640" s="505"/>
      <c r="O640" s="497"/>
      <c r="P640" s="474"/>
    </row>
    <row r="641" spans="1:16" ht="15.75" x14ac:dyDescent="0.25">
      <c r="A641" s="538"/>
      <c r="B641" s="559"/>
      <c r="C641" s="469"/>
      <c r="D641" s="803"/>
      <c r="E641" s="471"/>
      <c r="F641" s="137">
        <v>78000</v>
      </c>
      <c r="G641" s="514"/>
      <c r="H641" s="809"/>
      <c r="I641" s="505"/>
      <c r="J641" s="438">
        <v>520000</v>
      </c>
      <c r="K641" s="544"/>
      <c r="L641" s="505"/>
      <c r="M641" s="104"/>
      <c r="N641" s="505"/>
      <c r="O641" s="497"/>
      <c r="P641" s="474"/>
    </row>
    <row r="642" spans="1:16" ht="15.75" x14ac:dyDescent="0.25">
      <c r="A642" s="538"/>
      <c r="B642" s="559"/>
      <c r="C642" s="469"/>
      <c r="D642" s="803"/>
      <c r="E642" s="471"/>
      <c r="F642" s="44">
        <v>139500</v>
      </c>
      <c r="G642" s="514"/>
      <c r="H642" s="809"/>
      <c r="I642" s="813"/>
      <c r="J642" s="1006">
        <v>1100000</v>
      </c>
      <c r="K642" s="814"/>
      <c r="L642" s="505"/>
      <c r="M642" s="104"/>
      <c r="N642" s="505"/>
      <c r="O642" s="497"/>
      <c r="P642" s="474"/>
    </row>
    <row r="643" spans="1:16" ht="15.75" x14ac:dyDescent="0.25">
      <c r="A643" s="538"/>
      <c r="B643" s="559"/>
      <c r="C643" s="469" t="s">
        <v>366</v>
      </c>
      <c r="D643" s="703">
        <v>195</v>
      </c>
      <c r="E643" s="471" t="s">
        <v>11</v>
      </c>
      <c r="F643" s="137">
        <v>1100000</v>
      </c>
      <c r="G643" s="514">
        <f>(F643)</f>
        <v>1100000</v>
      </c>
      <c r="H643" s="809"/>
      <c r="I643" s="813"/>
      <c r="J643" s="1006"/>
      <c r="K643" s="814"/>
      <c r="L643" s="505"/>
      <c r="M643" s="104"/>
      <c r="N643" s="505"/>
      <c r="O643" s="497"/>
      <c r="P643" s="474"/>
    </row>
    <row r="644" spans="1:16" ht="15.75" x14ac:dyDescent="0.25">
      <c r="A644" s="538"/>
      <c r="B644" s="559"/>
      <c r="C644" s="469"/>
      <c r="D644" s="703"/>
      <c r="E644" s="471"/>
      <c r="F644" s="44"/>
      <c r="G644" s="514"/>
      <c r="H644" s="809"/>
      <c r="I644" s="813"/>
      <c r="J644" s="1006"/>
      <c r="K644" s="814"/>
      <c r="L644" s="505"/>
      <c r="M644" s="104"/>
      <c r="N644" s="505"/>
      <c r="O644" s="497"/>
      <c r="P644" s="474"/>
    </row>
    <row r="645" spans="1:16" ht="15.75" x14ac:dyDescent="0.25">
      <c r="A645" s="538"/>
      <c r="B645" s="559"/>
      <c r="C645" s="469"/>
      <c r="D645" s="703"/>
      <c r="E645" s="471"/>
      <c r="F645" s="44"/>
      <c r="G645" s="514"/>
      <c r="H645" s="809"/>
      <c r="I645" s="505"/>
      <c r="J645" s="1007">
        <v>1008000</v>
      </c>
      <c r="K645" s="544"/>
      <c r="L645" s="505"/>
      <c r="M645" s="104"/>
      <c r="N645" s="505"/>
      <c r="O645" s="497"/>
      <c r="P645" s="474"/>
    </row>
    <row r="646" spans="1:16" ht="15.75" x14ac:dyDescent="0.25">
      <c r="A646" s="538"/>
      <c r="B646" s="559"/>
      <c r="C646" s="469"/>
      <c r="D646" s="703">
        <v>210</v>
      </c>
      <c r="E646" s="471" t="s">
        <v>11</v>
      </c>
      <c r="F646" s="137">
        <v>1124000</v>
      </c>
      <c r="G646" s="514">
        <f>(F646)</f>
        <v>1124000</v>
      </c>
      <c r="H646" s="809"/>
      <c r="I646" s="505"/>
      <c r="J646" s="1007"/>
      <c r="K646" s="544"/>
      <c r="L646" s="505"/>
      <c r="M646" s="104"/>
      <c r="N646" s="505"/>
      <c r="O646" s="497"/>
      <c r="P646" s="474"/>
    </row>
    <row r="647" spans="1:16" ht="15.75" x14ac:dyDescent="0.25">
      <c r="A647" s="538"/>
      <c r="B647" s="559"/>
      <c r="C647" s="469"/>
      <c r="D647" s="703"/>
      <c r="E647" s="471"/>
      <c r="F647" s="44"/>
      <c r="G647" s="514"/>
      <c r="H647" s="809"/>
      <c r="I647" s="505"/>
      <c r="J647" s="1008"/>
      <c r="K647" s="544"/>
      <c r="L647" s="505"/>
      <c r="M647" s="104"/>
      <c r="N647" s="505"/>
      <c r="O647" s="497"/>
      <c r="P647" s="474"/>
    </row>
    <row r="648" spans="1:16" ht="15.75" x14ac:dyDescent="0.25">
      <c r="A648" s="538"/>
      <c r="B648" s="559"/>
      <c r="C648" s="469"/>
      <c r="D648" s="703"/>
      <c r="E648" s="471"/>
      <c r="F648" s="44"/>
      <c r="G648" s="514"/>
      <c r="H648" s="809"/>
      <c r="I648" s="505"/>
      <c r="J648" s="1009">
        <v>1124000</v>
      </c>
      <c r="K648" s="544"/>
      <c r="L648" s="505"/>
      <c r="M648" s="104"/>
      <c r="N648" s="505"/>
      <c r="O648" s="497"/>
      <c r="P648" s="474"/>
    </row>
    <row r="649" spans="1:16" ht="15.75" x14ac:dyDescent="0.25">
      <c r="A649" s="538"/>
      <c r="B649" s="559"/>
      <c r="C649" s="469"/>
      <c r="D649" s="703">
        <v>209</v>
      </c>
      <c r="E649" s="471" t="s">
        <v>11</v>
      </c>
      <c r="F649" s="137">
        <v>1008000</v>
      </c>
      <c r="G649" s="514">
        <f>(F649)</f>
        <v>1008000</v>
      </c>
      <c r="H649" s="809"/>
      <c r="I649" s="505"/>
      <c r="J649" s="1007"/>
      <c r="K649" s="544"/>
      <c r="L649" s="505"/>
      <c r="M649" s="104"/>
      <c r="N649" s="505"/>
      <c r="O649" s="497"/>
      <c r="P649" s="474"/>
    </row>
    <row r="650" spans="1:16" ht="15.75" x14ac:dyDescent="0.25">
      <c r="A650" s="538"/>
      <c r="B650" s="559"/>
      <c r="C650" s="469"/>
      <c r="D650" s="703"/>
      <c r="E650" s="471"/>
      <c r="F650" s="44"/>
      <c r="G650" s="514"/>
      <c r="H650" s="809"/>
      <c r="I650" s="505"/>
      <c r="J650" s="1007"/>
      <c r="K650" s="544"/>
      <c r="L650" s="505"/>
      <c r="M650" s="104"/>
      <c r="N650" s="505"/>
      <c r="O650" s="497"/>
      <c r="P650" s="474"/>
    </row>
    <row r="651" spans="1:16" ht="16.5" thickBot="1" x14ac:dyDescent="0.3">
      <c r="A651" s="538"/>
      <c r="B651" s="559"/>
      <c r="C651" s="469"/>
      <c r="D651" s="703"/>
      <c r="E651" s="471"/>
      <c r="F651" s="44"/>
      <c r="G651" s="514"/>
      <c r="H651" s="809"/>
      <c r="I651" s="505"/>
      <c r="J651" s="1010"/>
      <c r="K651" s="544"/>
      <c r="L651" s="505"/>
      <c r="M651" s="104"/>
      <c r="N651" s="505"/>
      <c r="O651" s="497"/>
      <c r="P651" s="474"/>
    </row>
    <row r="652" spans="1:16" ht="15.75" x14ac:dyDescent="0.25">
      <c r="A652" s="538"/>
      <c r="B652" s="559"/>
      <c r="C652" s="469" t="s">
        <v>365</v>
      </c>
      <c r="D652" s="703">
        <v>145</v>
      </c>
      <c r="E652" s="471" t="s">
        <v>11</v>
      </c>
      <c r="F652" s="137">
        <v>736000</v>
      </c>
      <c r="G652" s="514">
        <f>(F652+F653)</f>
        <v>1729600</v>
      </c>
      <c r="H652" s="809"/>
      <c r="I652" s="505"/>
      <c r="J652" s="439">
        <v>993600</v>
      </c>
      <c r="K652" s="544"/>
      <c r="L652" s="505"/>
      <c r="M652" s="104"/>
      <c r="N652" s="505"/>
      <c r="O652" s="497"/>
      <c r="P652" s="474"/>
    </row>
    <row r="653" spans="1:16" ht="15.75" x14ac:dyDescent="0.25">
      <c r="A653" s="538"/>
      <c r="B653" s="559"/>
      <c r="C653" s="469"/>
      <c r="D653" s="703"/>
      <c r="E653" s="471"/>
      <c r="F653" s="137">
        <v>993600</v>
      </c>
      <c r="G653" s="514"/>
      <c r="H653" s="809"/>
      <c r="I653" s="505"/>
      <c r="J653" s="386">
        <v>736000</v>
      </c>
      <c r="K653" s="544"/>
      <c r="L653" s="505"/>
      <c r="M653" s="104"/>
      <c r="N653" s="505"/>
      <c r="O653" s="497"/>
      <c r="P653" s="474"/>
    </row>
    <row r="654" spans="1:16" ht="15.75" x14ac:dyDescent="0.25">
      <c r="A654" s="538"/>
      <c r="B654" s="559"/>
      <c r="C654" s="469"/>
      <c r="D654" s="703"/>
      <c r="E654" s="471"/>
      <c r="F654" s="44"/>
      <c r="G654" s="514"/>
      <c r="H654" s="809"/>
      <c r="I654" s="505"/>
      <c r="J654" s="234"/>
      <c r="K654" s="544"/>
      <c r="L654" s="505"/>
      <c r="M654" s="104"/>
      <c r="N654" s="505"/>
      <c r="O654" s="497"/>
      <c r="P654" s="474"/>
    </row>
    <row r="655" spans="1:16" ht="15.75" x14ac:dyDescent="0.25">
      <c r="A655" s="717" t="s">
        <v>150</v>
      </c>
      <c r="B655" s="559">
        <v>23000000</v>
      </c>
      <c r="C655" s="505"/>
      <c r="D655" s="703">
        <v>169</v>
      </c>
      <c r="E655" s="471" t="s">
        <v>11</v>
      </c>
      <c r="F655" s="44">
        <v>9200000</v>
      </c>
      <c r="G655" s="514">
        <f>SUM(F655:F657)</f>
        <v>23000000</v>
      </c>
      <c r="H655" s="510">
        <f>(G655)</f>
        <v>23000000</v>
      </c>
      <c r="I655" s="638">
        <f>(B655-H655)</f>
        <v>0</v>
      </c>
      <c r="J655" s="234">
        <v>9660000</v>
      </c>
      <c r="K655" s="521">
        <f>SUM(J655:J657)</f>
        <v>23000000</v>
      </c>
      <c r="L655" s="522">
        <f>(B655-K655)</f>
        <v>0</v>
      </c>
      <c r="M655" s="104"/>
      <c r="N655" s="522">
        <f>(I655-L655)</f>
        <v>0</v>
      </c>
      <c r="O655" s="497" t="s">
        <v>397</v>
      </c>
      <c r="P655" s="527" t="s">
        <v>528</v>
      </c>
    </row>
    <row r="656" spans="1:16" ht="15.75" x14ac:dyDescent="0.25">
      <c r="A656" s="717"/>
      <c r="B656" s="559"/>
      <c r="C656" s="505"/>
      <c r="D656" s="703"/>
      <c r="E656" s="471"/>
      <c r="F656" s="44">
        <v>9660000</v>
      </c>
      <c r="G656" s="514"/>
      <c r="H656" s="510"/>
      <c r="I656" s="504"/>
      <c r="J656" s="234">
        <v>9200000</v>
      </c>
      <c r="K656" s="521"/>
      <c r="L656" s="505"/>
      <c r="M656" s="104"/>
      <c r="N656" s="505"/>
      <c r="O656" s="497"/>
      <c r="P656" s="474"/>
    </row>
    <row r="657" spans="1:16" ht="15.75" x14ac:dyDescent="0.25">
      <c r="A657" s="717"/>
      <c r="B657" s="559"/>
      <c r="C657" s="505"/>
      <c r="D657" s="703"/>
      <c r="E657" s="471"/>
      <c r="F657" s="44">
        <v>4140000</v>
      </c>
      <c r="G657" s="514"/>
      <c r="H657" s="510"/>
      <c r="I657" s="504"/>
      <c r="J657" s="234">
        <v>4140000</v>
      </c>
      <c r="K657" s="521"/>
      <c r="L657" s="505"/>
      <c r="M657" s="104"/>
      <c r="N657" s="505"/>
      <c r="O657" s="497"/>
      <c r="P657" s="474"/>
    </row>
    <row r="658" spans="1:16" ht="15.75" x14ac:dyDescent="0.25">
      <c r="A658" s="838" t="s">
        <v>151</v>
      </c>
      <c r="B658" s="505" t="s">
        <v>505</v>
      </c>
      <c r="C658" s="505"/>
      <c r="D658" s="703">
        <v>137</v>
      </c>
      <c r="E658" s="471" t="s">
        <v>11</v>
      </c>
      <c r="F658" s="44">
        <v>79950277.540000007</v>
      </c>
      <c r="G658" s="514">
        <f>SUM(F658:F661)</f>
        <v>187883150.54000002</v>
      </c>
      <c r="H658" s="514">
        <f>(G658)</f>
        <v>187883150.54000002</v>
      </c>
      <c r="I658" s="504"/>
      <c r="J658" s="160"/>
      <c r="K658" s="505"/>
      <c r="L658" s="505"/>
      <c r="M658" s="104"/>
      <c r="N658" s="505"/>
      <c r="O658" s="505"/>
      <c r="P658" s="504"/>
    </row>
    <row r="659" spans="1:16" ht="15.75" x14ac:dyDescent="0.25">
      <c r="A659" s="838"/>
      <c r="B659" s="505"/>
      <c r="C659" s="505"/>
      <c r="D659" s="703"/>
      <c r="E659" s="471"/>
      <c r="F659" s="44">
        <v>31358524</v>
      </c>
      <c r="G659" s="514"/>
      <c r="H659" s="514"/>
      <c r="I659" s="504"/>
      <c r="J659" s="160"/>
      <c r="K659" s="505"/>
      <c r="L659" s="505"/>
      <c r="M659" s="104"/>
      <c r="N659" s="505"/>
      <c r="O659" s="505"/>
      <c r="P659" s="504"/>
    </row>
    <row r="660" spans="1:16" ht="15.75" x14ac:dyDescent="0.25">
      <c r="A660" s="838"/>
      <c r="B660" s="505"/>
      <c r="C660" s="505"/>
      <c r="D660" s="703"/>
      <c r="E660" s="471"/>
      <c r="F660" s="44">
        <v>35250571</v>
      </c>
      <c r="G660" s="514"/>
      <c r="H660" s="514"/>
      <c r="I660" s="504"/>
      <c r="J660" s="160"/>
      <c r="K660" s="505"/>
      <c r="L660" s="505"/>
      <c r="M660" s="104"/>
      <c r="N660" s="505"/>
      <c r="O660" s="505"/>
      <c r="P660" s="504"/>
    </row>
    <row r="661" spans="1:16" ht="15.75" x14ac:dyDescent="0.25">
      <c r="A661" s="838"/>
      <c r="B661" s="505"/>
      <c r="C661" s="505"/>
      <c r="D661" s="703"/>
      <c r="E661" s="471"/>
      <c r="F661" s="44">
        <v>41323778</v>
      </c>
      <c r="G661" s="514"/>
      <c r="H661" s="514"/>
      <c r="I661" s="504"/>
      <c r="J661" s="160"/>
      <c r="K661" s="505"/>
      <c r="L661" s="505"/>
      <c r="M661" s="104"/>
      <c r="N661" s="505"/>
      <c r="O661" s="505"/>
      <c r="P661" s="504"/>
    </row>
    <row r="662" spans="1:16" ht="15.75" x14ac:dyDescent="0.25">
      <c r="A662" s="838"/>
      <c r="B662" s="505"/>
      <c r="C662" s="505"/>
      <c r="D662" s="703"/>
      <c r="E662" s="471"/>
      <c r="F662" s="44"/>
      <c r="G662" s="514"/>
      <c r="H662" s="514"/>
      <c r="I662" s="504"/>
      <c r="J662" s="160"/>
      <c r="K662" s="505"/>
      <c r="L662" s="505"/>
      <c r="M662" s="104"/>
      <c r="N662" s="505"/>
      <c r="O662" s="505"/>
      <c r="P662" s="504"/>
    </row>
    <row r="663" spans="1:16" ht="40.5" customHeight="1" x14ac:dyDescent="0.25">
      <c r="A663" s="894" t="s">
        <v>255</v>
      </c>
      <c r="B663" s="746" t="s">
        <v>505</v>
      </c>
      <c r="C663" s="894" t="s">
        <v>218</v>
      </c>
      <c r="D663" s="901">
        <v>1</v>
      </c>
      <c r="E663" s="469" t="s">
        <v>256</v>
      </c>
      <c r="F663" s="85">
        <v>37270000</v>
      </c>
      <c r="G663" s="676">
        <v>93174130</v>
      </c>
      <c r="H663" s="676">
        <v>93174130</v>
      </c>
      <c r="I663" s="554"/>
      <c r="J663" s="166"/>
      <c r="K663" s="531"/>
      <c r="L663" s="531"/>
      <c r="M663" s="115"/>
      <c r="N663" s="531"/>
      <c r="O663" s="531"/>
      <c r="P663" s="554"/>
    </row>
    <row r="664" spans="1:16" ht="32.25" customHeight="1" x14ac:dyDescent="0.25">
      <c r="A664" s="894"/>
      <c r="B664" s="747"/>
      <c r="C664" s="894"/>
      <c r="D664" s="902"/>
      <c r="E664" s="469"/>
      <c r="F664" s="85">
        <v>55904130</v>
      </c>
      <c r="G664" s="678"/>
      <c r="H664" s="678"/>
      <c r="I664" s="742"/>
      <c r="J664" s="167"/>
      <c r="K664" s="742"/>
      <c r="L664" s="742"/>
      <c r="M664" s="115"/>
      <c r="N664" s="742"/>
      <c r="O664" s="742"/>
      <c r="P664" s="742"/>
    </row>
    <row r="665" spans="1:16" ht="33.75" customHeight="1" x14ac:dyDescent="0.25">
      <c r="A665" s="717" t="s">
        <v>158</v>
      </c>
      <c r="B665" s="559">
        <v>190010000</v>
      </c>
      <c r="C665" s="505" t="s">
        <v>529</v>
      </c>
      <c r="D665" s="810" t="s">
        <v>157</v>
      </c>
      <c r="E665" s="469" t="s">
        <v>11</v>
      </c>
      <c r="F665" s="51">
        <v>95005000</v>
      </c>
      <c r="G665" s="514">
        <f>(F665+F666)</f>
        <v>180259138.5</v>
      </c>
      <c r="H665" s="510">
        <f>(G665)</f>
        <v>180259138.5</v>
      </c>
      <c r="I665" s="475">
        <f>(B665-H665)</f>
        <v>9750861.5</v>
      </c>
      <c r="J665" s="281">
        <v>95005000</v>
      </c>
      <c r="K665" s="817">
        <f>SUM(J665:J667)</f>
        <v>180259138.5</v>
      </c>
      <c r="L665" s="475">
        <f>(B665-K665)</f>
        <v>9750861.5</v>
      </c>
      <c r="M665" s="115"/>
      <c r="N665" s="475">
        <f>(I665-L665)</f>
        <v>0</v>
      </c>
      <c r="O665" s="497" t="s">
        <v>397</v>
      </c>
      <c r="P665" s="821" t="s">
        <v>530</v>
      </c>
    </row>
    <row r="666" spans="1:16" ht="37.5" customHeight="1" x14ac:dyDescent="0.25">
      <c r="A666" s="717"/>
      <c r="B666" s="559"/>
      <c r="C666" s="505"/>
      <c r="D666" s="811"/>
      <c r="E666" s="469"/>
      <c r="F666" s="51">
        <v>85254138.5</v>
      </c>
      <c r="G666" s="514"/>
      <c r="H666" s="510"/>
      <c r="I666" s="815"/>
      <c r="J666" s="294">
        <v>85254138.5</v>
      </c>
      <c r="K666" s="818"/>
      <c r="L666" s="820"/>
      <c r="M666" s="115"/>
      <c r="N666" s="820"/>
      <c r="O666" s="497"/>
      <c r="P666" s="821"/>
    </row>
    <row r="667" spans="1:16" ht="31.5" customHeight="1" x14ac:dyDescent="0.25">
      <c r="A667" s="717"/>
      <c r="B667" s="559"/>
      <c r="C667" s="505"/>
      <c r="D667" s="812"/>
      <c r="E667" s="469"/>
      <c r="F667" s="51">
        <v>0</v>
      </c>
      <c r="G667" s="514"/>
      <c r="H667" s="510"/>
      <c r="I667" s="816"/>
      <c r="J667" s="295"/>
      <c r="K667" s="819"/>
      <c r="L667" s="742"/>
      <c r="M667" s="115"/>
      <c r="N667" s="742"/>
      <c r="O667" s="497"/>
      <c r="P667" s="821"/>
    </row>
    <row r="668" spans="1:16" ht="37.5" customHeight="1" x14ac:dyDescent="0.25">
      <c r="A668" s="717" t="s">
        <v>694</v>
      </c>
      <c r="B668" s="559">
        <v>140957310</v>
      </c>
      <c r="C668" s="505" t="s">
        <v>160</v>
      </c>
      <c r="D668" s="810">
        <v>131</v>
      </c>
      <c r="E668" s="469" t="s">
        <v>11</v>
      </c>
      <c r="F668" s="44">
        <v>70478655</v>
      </c>
      <c r="G668" s="514">
        <f>(F668+F669+F670)</f>
        <v>140957200</v>
      </c>
      <c r="H668" s="510">
        <f>(G668)</f>
        <v>140957200</v>
      </c>
      <c r="I668" s="475">
        <f>(B668-H668)</f>
        <v>110</v>
      </c>
      <c r="J668" s="281">
        <v>70478655</v>
      </c>
      <c r="K668" s="817">
        <f>SUM(J668:J670)</f>
        <v>140957200</v>
      </c>
      <c r="L668" s="475">
        <f>(B668-K668)</f>
        <v>110</v>
      </c>
      <c r="M668" s="115"/>
      <c r="N668" s="475">
        <f>(I668-L668)</f>
        <v>0</v>
      </c>
      <c r="O668" s="497" t="s">
        <v>397</v>
      </c>
      <c r="P668" s="821" t="s">
        <v>531</v>
      </c>
    </row>
    <row r="669" spans="1:16" ht="31.5" customHeight="1" x14ac:dyDescent="0.25">
      <c r="A669" s="717"/>
      <c r="B669" s="559"/>
      <c r="C669" s="505"/>
      <c r="D669" s="811"/>
      <c r="E669" s="469"/>
      <c r="F669" s="44">
        <v>62831482</v>
      </c>
      <c r="G669" s="514"/>
      <c r="H669" s="510"/>
      <c r="I669" s="532"/>
      <c r="J669" s="292">
        <v>62831482</v>
      </c>
      <c r="K669" s="905"/>
      <c r="L669" s="532"/>
      <c r="M669" s="115"/>
      <c r="N669" s="532"/>
      <c r="O669" s="497"/>
      <c r="P669" s="821"/>
    </row>
    <row r="670" spans="1:16" ht="24.75" customHeight="1" x14ac:dyDescent="0.25">
      <c r="A670" s="717"/>
      <c r="B670" s="559"/>
      <c r="C670" s="505"/>
      <c r="D670" s="812"/>
      <c r="E670" s="469"/>
      <c r="F670" s="44">
        <v>7647063</v>
      </c>
      <c r="G670" s="514"/>
      <c r="H670" s="510"/>
      <c r="I670" s="533"/>
      <c r="J670" s="282">
        <v>7647063</v>
      </c>
      <c r="K670" s="906"/>
      <c r="L670" s="533"/>
      <c r="M670" s="115"/>
      <c r="N670" s="533"/>
      <c r="O670" s="497"/>
      <c r="P670" s="821"/>
    </row>
    <row r="671" spans="1:16" ht="28.5" customHeight="1" x14ac:dyDescent="0.25">
      <c r="A671" s="538" t="s">
        <v>647</v>
      </c>
      <c r="B671" s="616">
        <v>191150000</v>
      </c>
      <c r="C671" s="505" t="s">
        <v>160</v>
      </c>
      <c r="D671" s="803">
        <v>135</v>
      </c>
      <c r="E671" s="469" t="s">
        <v>11</v>
      </c>
      <c r="F671" s="137">
        <v>95005000</v>
      </c>
      <c r="G671" s="514">
        <f>SUM(F671:F673)</f>
        <v>191149996.00999999</v>
      </c>
      <c r="H671" s="809">
        <f>(G671)</f>
        <v>191149996.00999999</v>
      </c>
      <c r="I671" s="475">
        <f>(B671-H671)</f>
        <v>3.9900000095367432</v>
      </c>
      <c r="J671" s="438">
        <v>95005000</v>
      </c>
      <c r="K671" s="969">
        <f>SUM(J671:J673)</f>
        <v>180283313.5</v>
      </c>
      <c r="L671" s="475">
        <f>(B671-K671)</f>
        <v>10866686.5</v>
      </c>
      <c r="M671" s="115"/>
      <c r="N671" s="475">
        <f>(I671-L671)</f>
        <v>-10866682.50999999</v>
      </c>
      <c r="O671" s="493" t="s">
        <v>533</v>
      </c>
      <c r="P671" s="821" t="s">
        <v>532</v>
      </c>
    </row>
    <row r="672" spans="1:16" ht="26.25" customHeight="1" x14ac:dyDescent="0.25">
      <c r="A672" s="538"/>
      <c r="B672" s="519"/>
      <c r="C672" s="505"/>
      <c r="D672" s="803"/>
      <c r="E672" s="469"/>
      <c r="F672" s="137">
        <v>85278313.510000005</v>
      </c>
      <c r="G672" s="514"/>
      <c r="H672" s="809"/>
      <c r="I672" s="532"/>
      <c r="J672" s="440">
        <v>85278313.5</v>
      </c>
      <c r="K672" s="970"/>
      <c r="L672" s="532"/>
      <c r="M672" s="115"/>
      <c r="N672" s="532"/>
      <c r="O672" s="494"/>
      <c r="P672" s="821"/>
    </row>
    <row r="673" spans="1:16" ht="39.75" customHeight="1" x14ac:dyDescent="0.25">
      <c r="A673" s="538"/>
      <c r="B673" s="639"/>
      <c r="C673" s="505"/>
      <c r="D673" s="803"/>
      <c r="E673" s="469"/>
      <c r="F673" s="44">
        <v>10866682.5</v>
      </c>
      <c r="G673" s="514"/>
      <c r="H673" s="809"/>
      <c r="I673" s="533"/>
      <c r="J673" s="282"/>
      <c r="K673" s="971"/>
      <c r="L673" s="533"/>
      <c r="M673" s="115"/>
      <c r="N673" s="533"/>
      <c r="O673" s="530"/>
      <c r="P673" s="821"/>
    </row>
    <row r="674" spans="1:16" ht="39.75" customHeight="1" x14ac:dyDescent="0.25">
      <c r="A674" s="903" t="s">
        <v>257</v>
      </c>
      <c r="B674" s="528">
        <v>501041410</v>
      </c>
      <c r="C674" s="531"/>
      <c r="D674" s="784">
        <v>127</v>
      </c>
      <c r="E674" s="633" t="s">
        <v>11</v>
      </c>
      <c r="F674" s="85">
        <v>186882855</v>
      </c>
      <c r="G674" s="578">
        <f>SUM(F674:F677)</f>
        <v>373765708</v>
      </c>
      <c r="H674" s="510">
        <f>SUM(G674:G679)</f>
        <v>475269823</v>
      </c>
      <c r="I674" s="676">
        <f>(B674-H674)</f>
        <v>25771587</v>
      </c>
      <c r="J674" s="281">
        <v>373765710</v>
      </c>
      <c r="K674" s="817">
        <f>SUM(J674:J679)</f>
        <v>475269825</v>
      </c>
      <c r="L674" s="676">
        <f>(B674-K674)</f>
        <v>25771585</v>
      </c>
      <c r="M674" s="115"/>
      <c r="N674" s="676">
        <f>(I674-L674)</f>
        <v>2</v>
      </c>
      <c r="O674" s="493" t="s">
        <v>397</v>
      </c>
      <c r="P674" s="691" t="s">
        <v>534</v>
      </c>
    </row>
    <row r="675" spans="1:16" ht="39.75" customHeight="1" x14ac:dyDescent="0.25">
      <c r="A675" s="904"/>
      <c r="B675" s="584"/>
      <c r="C675" s="532"/>
      <c r="D675" s="785"/>
      <c r="E675" s="636"/>
      <c r="F675" s="85">
        <v>94904163</v>
      </c>
      <c r="G675" s="657"/>
      <c r="H675" s="510"/>
      <c r="I675" s="532"/>
      <c r="J675" s="292">
        <v>101504115</v>
      </c>
      <c r="K675" s="905"/>
      <c r="L675" s="532"/>
      <c r="M675" s="115"/>
      <c r="N675" s="532"/>
      <c r="O675" s="494"/>
      <c r="P675" s="496"/>
    </row>
    <row r="676" spans="1:16" ht="39.75" customHeight="1" x14ac:dyDescent="0.25">
      <c r="A676" s="904"/>
      <c r="B676" s="584"/>
      <c r="C676" s="532"/>
      <c r="D676" s="785"/>
      <c r="E676" s="636"/>
      <c r="F676" s="85">
        <v>64009345</v>
      </c>
      <c r="G676" s="657"/>
      <c r="H676" s="510"/>
      <c r="I676" s="532"/>
      <c r="J676" s="292"/>
      <c r="K676" s="905"/>
      <c r="L676" s="532"/>
      <c r="M676" s="115"/>
      <c r="N676" s="532"/>
      <c r="O676" s="494"/>
      <c r="P676" s="496"/>
    </row>
    <row r="677" spans="1:16" ht="39.75" customHeight="1" x14ac:dyDescent="0.25">
      <c r="A677" s="904"/>
      <c r="B677" s="584"/>
      <c r="C677" s="532"/>
      <c r="D677" s="786"/>
      <c r="E677" s="634"/>
      <c r="F677" s="85">
        <v>27969345</v>
      </c>
      <c r="G677" s="579"/>
      <c r="H677" s="510"/>
      <c r="I677" s="532"/>
      <c r="J677" s="292"/>
      <c r="K677" s="905"/>
      <c r="L677" s="532"/>
      <c r="M677" s="115"/>
      <c r="N677" s="532"/>
      <c r="O677" s="494"/>
      <c r="P677" s="496"/>
    </row>
    <row r="678" spans="1:16" ht="39.75" customHeight="1" x14ac:dyDescent="0.25">
      <c r="A678" s="904"/>
      <c r="B678" s="584"/>
      <c r="C678" s="532"/>
      <c r="D678" s="784">
        <v>241</v>
      </c>
      <c r="E678" s="633" t="s">
        <v>11</v>
      </c>
      <c r="F678" s="85">
        <v>49586118</v>
      </c>
      <c r="G678" s="578">
        <f>SUM(F678:F679)</f>
        <v>101504115</v>
      </c>
      <c r="H678" s="510"/>
      <c r="I678" s="532"/>
      <c r="J678" s="292"/>
      <c r="K678" s="905"/>
      <c r="L678" s="532"/>
      <c r="M678" s="115"/>
      <c r="N678" s="532"/>
      <c r="O678" s="494"/>
      <c r="P678" s="496"/>
    </row>
    <row r="679" spans="1:16" ht="39.75" customHeight="1" x14ac:dyDescent="0.25">
      <c r="A679" s="805"/>
      <c r="B679" s="529"/>
      <c r="C679" s="533"/>
      <c r="D679" s="786"/>
      <c r="E679" s="634"/>
      <c r="F679" s="85">
        <v>51917997</v>
      </c>
      <c r="G679" s="579"/>
      <c r="H679" s="510"/>
      <c r="I679" s="533"/>
      <c r="J679" s="282"/>
      <c r="K679" s="906"/>
      <c r="L679" s="533"/>
      <c r="M679" s="115"/>
      <c r="N679" s="533"/>
      <c r="O679" s="530"/>
      <c r="P679" s="520"/>
    </row>
    <row r="680" spans="1:16" ht="32.25" customHeight="1" x14ac:dyDescent="0.25">
      <c r="A680" s="538" t="s">
        <v>163</v>
      </c>
      <c r="B680" s="697">
        <v>1233519000</v>
      </c>
      <c r="C680" s="505" t="s">
        <v>164</v>
      </c>
      <c r="D680" s="771">
        <v>125</v>
      </c>
      <c r="E680" s="633" t="s">
        <v>10</v>
      </c>
      <c r="F680" s="45">
        <v>347903423.33999997</v>
      </c>
      <c r="G680" s="514">
        <f>SUM(F680:F685)</f>
        <v>672396851.6400001</v>
      </c>
      <c r="H680" s="809">
        <f>SUM(G680:G697)</f>
        <v>1169788411.9600003</v>
      </c>
      <c r="I680" s="475">
        <f>(B680-H680)</f>
        <v>63730588.039999723</v>
      </c>
      <c r="J680" s="281">
        <v>75751957</v>
      </c>
      <c r="K680" s="969">
        <f>SUM(J680:J697)</f>
        <v>1138413608</v>
      </c>
      <c r="L680" s="475">
        <f>(B680-K680)</f>
        <v>95105392</v>
      </c>
      <c r="M680" s="115"/>
      <c r="N680" s="475">
        <f>(I680-L680)</f>
        <v>-31374803.960000277</v>
      </c>
      <c r="O680" s="493" t="s">
        <v>535</v>
      </c>
      <c r="P680" s="972" t="s">
        <v>536</v>
      </c>
    </row>
    <row r="681" spans="1:16" ht="31.5" customHeight="1" x14ac:dyDescent="0.25">
      <c r="A681" s="538"/>
      <c r="B681" s="487"/>
      <c r="C681" s="505"/>
      <c r="D681" s="772"/>
      <c r="E681" s="636"/>
      <c r="F681" s="45">
        <v>108981552.89</v>
      </c>
      <c r="G681" s="514"/>
      <c r="H681" s="809"/>
      <c r="I681" s="532"/>
      <c r="J681" s="292">
        <v>41988822</v>
      </c>
      <c r="K681" s="970"/>
      <c r="L681" s="532"/>
      <c r="M681" s="115"/>
      <c r="N681" s="532"/>
      <c r="O681" s="494"/>
      <c r="P681" s="972"/>
    </row>
    <row r="682" spans="1:16" ht="31.5" customHeight="1" x14ac:dyDescent="0.25">
      <c r="A682" s="538"/>
      <c r="B682" s="487"/>
      <c r="C682" s="505"/>
      <c r="D682" s="772"/>
      <c r="E682" s="636"/>
      <c r="F682" s="45">
        <v>49843003</v>
      </c>
      <c r="G682" s="514"/>
      <c r="H682" s="809"/>
      <c r="I682" s="532"/>
      <c r="J682" s="292">
        <v>588845994</v>
      </c>
      <c r="K682" s="970"/>
      <c r="L682" s="532"/>
      <c r="M682" s="115"/>
      <c r="N682" s="532"/>
      <c r="O682" s="494"/>
      <c r="P682" s="972"/>
    </row>
    <row r="683" spans="1:16" ht="31.5" customHeight="1" x14ac:dyDescent="0.25">
      <c r="A683" s="538"/>
      <c r="B683" s="487"/>
      <c r="C683" s="505"/>
      <c r="D683" s="772"/>
      <c r="E683" s="636"/>
      <c r="F683" s="45">
        <v>96104979</v>
      </c>
      <c r="G683" s="514"/>
      <c r="H683" s="809"/>
      <c r="I683" s="532"/>
      <c r="J683" s="292">
        <v>184457374</v>
      </c>
      <c r="K683" s="970"/>
      <c r="L683" s="532"/>
      <c r="M683" s="115"/>
      <c r="N683" s="532"/>
      <c r="O683" s="494"/>
      <c r="P683" s="972"/>
    </row>
    <row r="684" spans="1:16" ht="28.5" customHeight="1" x14ac:dyDescent="0.25">
      <c r="A684" s="538"/>
      <c r="B684" s="487"/>
      <c r="C684" s="505"/>
      <c r="D684" s="772"/>
      <c r="E684" s="636"/>
      <c r="F684" s="45">
        <v>44755955.469999999</v>
      </c>
      <c r="G684" s="514"/>
      <c r="H684" s="809"/>
      <c r="I684" s="532"/>
      <c r="J684" s="292">
        <v>162889795</v>
      </c>
      <c r="K684" s="970"/>
      <c r="L684" s="532"/>
      <c r="M684" s="115"/>
      <c r="N684" s="532"/>
      <c r="O684" s="494"/>
      <c r="P684" s="972"/>
    </row>
    <row r="685" spans="1:16" ht="37.5" customHeight="1" x14ac:dyDescent="0.25">
      <c r="A685" s="538"/>
      <c r="B685" s="487"/>
      <c r="C685" s="505"/>
      <c r="D685" s="772"/>
      <c r="E685" s="634"/>
      <c r="F685" s="45">
        <v>24807937.940000001</v>
      </c>
      <c r="G685" s="514"/>
      <c r="H685" s="809"/>
      <c r="I685" s="532"/>
      <c r="J685" s="292">
        <v>84479666</v>
      </c>
      <c r="K685" s="970"/>
      <c r="L685" s="532"/>
      <c r="M685" s="115"/>
      <c r="N685" s="532"/>
      <c r="O685" s="494"/>
      <c r="P685" s="972"/>
    </row>
    <row r="686" spans="1:16" ht="27.75" customHeight="1" x14ac:dyDescent="0.25">
      <c r="A686" s="538"/>
      <c r="B686" s="487"/>
      <c r="C686" s="505"/>
      <c r="D686" s="772"/>
      <c r="E686" s="633" t="s">
        <v>11</v>
      </c>
      <c r="F686" s="261">
        <v>16155791.360000003</v>
      </c>
      <c r="G686" s="514">
        <f>SUM(F686:F693)</f>
        <v>482172545.68000001</v>
      </c>
      <c r="H686" s="809"/>
      <c r="I686" s="532"/>
      <c r="J686" s="292"/>
      <c r="K686" s="970"/>
      <c r="L686" s="532"/>
      <c r="M686" s="115"/>
      <c r="N686" s="532"/>
      <c r="O686" s="494"/>
      <c r="P686" s="972"/>
    </row>
    <row r="687" spans="1:16" ht="26.25" customHeight="1" x14ac:dyDescent="0.25">
      <c r="A687" s="538"/>
      <c r="B687" s="487"/>
      <c r="C687" s="505"/>
      <c r="D687" s="772"/>
      <c r="E687" s="636"/>
      <c r="F687" s="45"/>
      <c r="G687" s="514"/>
      <c r="H687" s="809"/>
      <c r="I687" s="532"/>
      <c r="J687" s="292"/>
      <c r="K687" s="970"/>
      <c r="L687" s="532"/>
      <c r="M687" s="115"/>
      <c r="N687" s="532"/>
      <c r="O687" s="494"/>
      <c r="P687" s="972"/>
    </row>
    <row r="688" spans="1:16" ht="30" customHeight="1" x14ac:dyDescent="0.25">
      <c r="A688" s="538"/>
      <c r="B688" s="487"/>
      <c r="C688" s="505"/>
      <c r="D688" s="772"/>
      <c r="E688" s="636"/>
      <c r="F688" s="45">
        <v>240942570.66</v>
      </c>
      <c r="G688" s="514"/>
      <c r="H688" s="809"/>
      <c r="I688" s="532"/>
      <c r="J688" s="292"/>
      <c r="K688" s="970"/>
      <c r="L688" s="532"/>
      <c r="M688" s="115"/>
      <c r="N688" s="532"/>
      <c r="O688" s="494"/>
      <c r="P688" s="972"/>
    </row>
    <row r="689" spans="1:16" ht="31.5" customHeight="1" x14ac:dyDescent="0.25">
      <c r="A689" s="538"/>
      <c r="B689" s="487"/>
      <c r="C689" s="505"/>
      <c r="D689" s="772"/>
      <c r="E689" s="636"/>
      <c r="F689" s="45">
        <v>75475819.109999999</v>
      </c>
      <c r="G689" s="514"/>
      <c r="H689" s="809"/>
      <c r="I689" s="532"/>
      <c r="J689" s="292"/>
      <c r="K689" s="970"/>
      <c r="L689" s="532"/>
      <c r="M689" s="115"/>
      <c r="N689" s="532"/>
      <c r="O689" s="494"/>
      <c r="P689" s="972"/>
    </row>
    <row r="690" spans="1:16" ht="31.5" customHeight="1" x14ac:dyDescent="0.25">
      <c r="A690" s="538"/>
      <c r="B690" s="487"/>
      <c r="C690" s="505"/>
      <c r="D690" s="772"/>
      <c r="E690" s="636"/>
      <c r="F690" s="45">
        <v>34636663</v>
      </c>
      <c r="G690" s="514"/>
      <c r="H690" s="809"/>
      <c r="I690" s="532"/>
      <c r="J690" s="292"/>
      <c r="K690" s="970"/>
      <c r="L690" s="532"/>
      <c r="M690" s="115"/>
      <c r="N690" s="532"/>
      <c r="O690" s="494"/>
      <c r="P690" s="972"/>
    </row>
    <row r="691" spans="1:16" ht="31.5" customHeight="1" x14ac:dyDescent="0.25">
      <c r="A691" s="538"/>
      <c r="B691" s="487"/>
      <c r="C691" s="505"/>
      <c r="D691" s="772"/>
      <c r="E691" s="636"/>
      <c r="F691" s="45">
        <v>66784816</v>
      </c>
      <c r="G691" s="514"/>
      <c r="H691" s="809"/>
      <c r="I691" s="532"/>
      <c r="J691" s="292"/>
      <c r="K691" s="970"/>
      <c r="L691" s="532"/>
      <c r="M691" s="115"/>
      <c r="N691" s="532"/>
      <c r="O691" s="494"/>
      <c r="P691" s="972"/>
    </row>
    <row r="692" spans="1:16" ht="33.75" customHeight="1" x14ac:dyDescent="0.25">
      <c r="A692" s="538"/>
      <c r="B692" s="487"/>
      <c r="C692" s="505"/>
      <c r="D692" s="772"/>
      <c r="E692" s="636"/>
      <c r="F692" s="45">
        <v>30996001.489999998</v>
      </c>
      <c r="G692" s="514"/>
      <c r="H692" s="809"/>
      <c r="I692" s="532"/>
      <c r="J692" s="292"/>
      <c r="K692" s="970"/>
      <c r="L692" s="532"/>
      <c r="M692" s="115"/>
      <c r="N692" s="532"/>
      <c r="O692" s="494"/>
      <c r="P692" s="972"/>
    </row>
    <row r="693" spans="1:16" ht="33.75" customHeight="1" x14ac:dyDescent="0.25">
      <c r="A693" s="538"/>
      <c r="B693" s="487"/>
      <c r="C693" s="505"/>
      <c r="D693" s="773"/>
      <c r="E693" s="634"/>
      <c r="F693" s="45">
        <v>17180884.059999999</v>
      </c>
      <c r="G693" s="514"/>
      <c r="H693" s="809"/>
      <c r="I693" s="532"/>
      <c r="J693" s="292"/>
      <c r="K693" s="970"/>
      <c r="L693" s="532"/>
      <c r="M693" s="115"/>
      <c r="N693" s="532"/>
      <c r="O693" s="494"/>
      <c r="P693" s="972"/>
    </row>
    <row r="694" spans="1:16" ht="32.25" customHeight="1" x14ac:dyDescent="0.25">
      <c r="A694" s="538"/>
      <c r="B694" s="487"/>
      <c r="C694" s="505"/>
      <c r="D694" s="573">
        <v>1</v>
      </c>
      <c r="E694" s="471" t="s">
        <v>159</v>
      </c>
      <c r="F694" s="261">
        <v>11686355.680000002</v>
      </c>
      <c r="G694" s="514">
        <f>SUM(F694:F697)</f>
        <v>15219014.640000001</v>
      </c>
      <c r="H694" s="809"/>
      <c r="I694" s="532"/>
      <c r="J694" s="292"/>
      <c r="K694" s="970"/>
      <c r="L694" s="532"/>
      <c r="M694" s="115"/>
      <c r="N694" s="532"/>
      <c r="O694" s="494"/>
      <c r="P694" s="972"/>
    </row>
    <row r="695" spans="1:16" ht="32.25" customHeight="1" x14ac:dyDescent="0.25">
      <c r="A695" s="538"/>
      <c r="B695" s="487"/>
      <c r="C695" s="505"/>
      <c r="D695" s="573"/>
      <c r="E695" s="471"/>
      <c r="F695" s="279"/>
      <c r="G695" s="505"/>
      <c r="H695" s="809"/>
      <c r="I695" s="532"/>
      <c r="J695" s="292"/>
      <c r="K695" s="970"/>
      <c r="L695" s="532"/>
      <c r="M695" s="270"/>
      <c r="N695" s="532"/>
      <c r="O695" s="494"/>
      <c r="P695" s="972"/>
    </row>
    <row r="696" spans="1:16" ht="32.25" customHeight="1" x14ac:dyDescent="0.25">
      <c r="A696" s="538"/>
      <c r="B696" s="487"/>
      <c r="C696" s="505"/>
      <c r="D696" s="573"/>
      <c r="E696" s="471"/>
      <c r="F696" s="279"/>
      <c r="G696" s="505"/>
      <c r="H696" s="809"/>
      <c r="I696" s="532"/>
      <c r="J696" s="292"/>
      <c r="K696" s="970"/>
      <c r="L696" s="532"/>
      <c r="M696" s="270"/>
      <c r="N696" s="532"/>
      <c r="O696" s="494"/>
      <c r="P696" s="972"/>
    </row>
    <row r="697" spans="1:16" ht="28.5" customHeight="1" x14ac:dyDescent="0.25">
      <c r="A697" s="538"/>
      <c r="B697" s="488"/>
      <c r="C697" s="505"/>
      <c r="D697" s="573"/>
      <c r="E697" s="471"/>
      <c r="F697" s="261">
        <v>3532658.96</v>
      </c>
      <c r="G697" s="505"/>
      <c r="H697" s="809"/>
      <c r="I697" s="533"/>
      <c r="J697" s="282"/>
      <c r="K697" s="971"/>
      <c r="L697" s="533"/>
      <c r="M697" s="115"/>
      <c r="N697" s="533"/>
      <c r="O697" s="530"/>
      <c r="P697" s="972"/>
    </row>
    <row r="698" spans="1:16" ht="28.5" customHeight="1" x14ac:dyDescent="0.25">
      <c r="A698" s="807" t="s">
        <v>258</v>
      </c>
      <c r="B698" s="697">
        <v>660040239</v>
      </c>
      <c r="C698" s="628" t="s">
        <v>190</v>
      </c>
      <c r="D698" s="784">
        <v>129</v>
      </c>
      <c r="E698" s="633" t="s">
        <v>11</v>
      </c>
      <c r="F698" s="277">
        <v>221619164</v>
      </c>
      <c r="G698" s="578">
        <f>SUM(F698:F702)</f>
        <v>443238328</v>
      </c>
      <c r="H698" s="802">
        <f>SUM(G698:G704)</f>
        <v>659970837</v>
      </c>
      <c r="I698" s="475">
        <f>(B698-H698)</f>
        <v>69402</v>
      </c>
      <c r="J698" s="616">
        <v>660040239</v>
      </c>
      <c r="K698" s="969">
        <v>660040239</v>
      </c>
      <c r="L698" s="475">
        <f>(B698-K698)</f>
        <v>0</v>
      </c>
      <c r="M698" s="115"/>
      <c r="N698" s="475">
        <f>(I698-L698)</f>
        <v>69402</v>
      </c>
      <c r="O698" s="493" t="s">
        <v>648</v>
      </c>
      <c r="P698" s="495" t="s">
        <v>537</v>
      </c>
    </row>
    <row r="699" spans="1:16" ht="28.5" customHeight="1" x14ac:dyDescent="0.25">
      <c r="A699" s="808"/>
      <c r="B699" s="487"/>
      <c r="C699" s="629"/>
      <c r="D699" s="785"/>
      <c r="E699" s="636"/>
      <c r="F699" s="277">
        <v>78625457</v>
      </c>
      <c r="G699" s="657"/>
      <c r="H699" s="802"/>
      <c r="I699" s="532"/>
      <c r="J699" s="519"/>
      <c r="K699" s="970"/>
      <c r="L699" s="532"/>
      <c r="M699" s="115"/>
      <c r="N699" s="532"/>
      <c r="O699" s="494"/>
      <c r="P699" s="496"/>
    </row>
    <row r="700" spans="1:16" ht="28.5" customHeight="1" x14ac:dyDescent="0.25">
      <c r="A700" s="808"/>
      <c r="B700" s="487"/>
      <c r="C700" s="629"/>
      <c r="D700" s="785"/>
      <c r="E700" s="636"/>
      <c r="F700" s="277">
        <v>103577387</v>
      </c>
      <c r="G700" s="657"/>
      <c r="H700" s="802"/>
      <c r="I700" s="532"/>
      <c r="J700" s="519"/>
      <c r="K700" s="970"/>
      <c r="L700" s="532"/>
      <c r="M700" s="115"/>
      <c r="N700" s="532"/>
      <c r="O700" s="494"/>
      <c r="P700" s="496"/>
    </row>
    <row r="701" spans="1:16" ht="28.5" customHeight="1" x14ac:dyDescent="0.25">
      <c r="A701" s="808"/>
      <c r="B701" s="487"/>
      <c r="C701" s="629"/>
      <c r="D701" s="785"/>
      <c r="E701" s="636"/>
      <c r="F701" s="277">
        <v>34944262</v>
      </c>
      <c r="G701" s="657"/>
      <c r="H701" s="802"/>
      <c r="I701" s="532"/>
      <c r="J701" s="519"/>
      <c r="K701" s="970"/>
      <c r="L701" s="532"/>
      <c r="M701" s="115"/>
      <c r="N701" s="532"/>
      <c r="O701" s="494"/>
      <c r="P701" s="496"/>
    </row>
    <row r="702" spans="1:16" ht="28.5" customHeight="1" x14ac:dyDescent="0.25">
      <c r="A702" s="808"/>
      <c r="B702" s="487"/>
      <c r="C702" s="629"/>
      <c r="D702" s="786"/>
      <c r="E702" s="634"/>
      <c r="F702" s="277">
        <v>4472058</v>
      </c>
      <c r="G702" s="579"/>
      <c r="H702" s="802"/>
      <c r="I702" s="532"/>
      <c r="J702" s="519"/>
      <c r="K702" s="970"/>
      <c r="L702" s="532"/>
      <c r="M702" s="115"/>
      <c r="N702" s="532"/>
      <c r="O702" s="494"/>
      <c r="P702" s="496"/>
    </row>
    <row r="703" spans="1:16" ht="28.5" customHeight="1" x14ac:dyDescent="0.25">
      <c r="A703" s="808"/>
      <c r="B703" s="487"/>
      <c r="C703" s="629"/>
      <c r="D703" s="784">
        <v>243</v>
      </c>
      <c r="E703" s="633" t="s">
        <v>11</v>
      </c>
      <c r="F703" s="277">
        <v>121947441</v>
      </c>
      <c r="G703" s="578">
        <f>SUM(F703:F704)</f>
        <v>216732509</v>
      </c>
      <c r="H703" s="802"/>
      <c r="I703" s="532"/>
      <c r="J703" s="519"/>
      <c r="K703" s="970"/>
      <c r="L703" s="532"/>
      <c r="M703" s="115"/>
      <c r="N703" s="532"/>
      <c r="O703" s="494"/>
      <c r="P703" s="496"/>
    </row>
    <row r="704" spans="1:16" ht="28.5" customHeight="1" x14ac:dyDescent="0.25">
      <c r="A704" s="808"/>
      <c r="B704" s="488"/>
      <c r="C704" s="629"/>
      <c r="D704" s="785"/>
      <c r="E704" s="636"/>
      <c r="F704" s="277">
        <v>94785068</v>
      </c>
      <c r="G704" s="657"/>
      <c r="H704" s="802"/>
      <c r="I704" s="533"/>
      <c r="J704" s="639"/>
      <c r="K704" s="971"/>
      <c r="L704" s="533"/>
      <c r="M704" s="115"/>
      <c r="N704" s="533"/>
      <c r="O704" s="530"/>
      <c r="P704" s="496"/>
    </row>
    <row r="705" spans="1:16" ht="30" customHeight="1" x14ac:dyDescent="0.25">
      <c r="A705" s="717" t="s">
        <v>165</v>
      </c>
      <c r="B705" s="697">
        <v>77500000</v>
      </c>
      <c r="C705" s="628" t="s">
        <v>202</v>
      </c>
      <c r="D705" s="631">
        <v>126</v>
      </c>
      <c r="E705" s="633" t="s">
        <v>10</v>
      </c>
      <c r="F705" s="44">
        <v>31000000</v>
      </c>
      <c r="G705" s="578">
        <f>SUM(F705:F708)</f>
        <v>72850000</v>
      </c>
      <c r="H705" s="583">
        <f>SUM(G705:G708)</f>
        <v>72850000</v>
      </c>
      <c r="I705" s="475">
        <f>(B705-H705)</f>
        <v>4650000</v>
      </c>
      <c r="J705" s="281">
        <v>31000000</v>
      </c>
      <c r="K705" s="817">
        <f>SUM(J705:J708)</f>
        <v>72850000</v>
      </c>
      <c r="L705" s="475">
        <f>(B705-K705)</f>
        <v>4650000</v>
      </c>
      <c r="M705" s="115"/>
      <c r="N705" s="475">
        <f>(I705-L705)</f>
        <v>0</v>
      </c>
      <c r="O705" s="493" t="s">
        <v>397</v>
      </c>
      <c r="P705" s="495" t="s">
        <v>538</v>
      </c>
    </row>
    <row r="706" spans="1:16" ht="31.5" customHeight="1" x14ac:dyDescent="0.25">
      <c r="A706" s="717"/>
      <c r="B706" s="487"/>
      <c r="C706" s="629"/>
      <c r="D706" s="635"/>
      <c r="E706" s="636"/>
      <c r="F706" s="44">
        <v>23250000</v>
      </c>
      <c r="G706" s="657"/>
      <c r="H706" s="583"/>
      <c r="I706" s="532"/>
      <c r="J706" s="292">
        <v>23250000</v>
      </c>
      <c r="K706" s="905"/>
      <c r="L706" s="532"/>
      <c r="M706" s="115"/>
      <c r="N706" s="532"/>
      <c r="O706" s="494"/>
      <c r="P706" s="496"/>
    </row>
    <row r="707" spans="1:16" ht="28.5" customHeight="1" x14ac:dyDescent="0.25">
      <c r="A707" s="717"/>
      <c r="B707" s="487"/>
      <c r="C707" s="629"/>
      <c r="D707" s="635"/>
      <c r="E707" s="636"/>
      <c r="F707" s="44">
        <v>18600000</v>
      </c>
      <c r="G707" s="657"/>
      <c r="H707" s="583"/>
      <c r="I707" s="532"/>
      <c r="J707" s="292">
        <v>18600000</v>
      </c>
      <c r="K707" s="905"/>
      <c r="L707" s="532"/>
      <c r="M707" s="115"/>
      <c r="N707" s="532"/>
      <c r="O707" s="494"/>
      <c r="P707" s="496"/>
    </row>
    <row r="708" spans="1:16" ht="31.5" customHeight="1" x14ac:dyDescent="0.25">
      <c r="A708" s="717"/>
      <c r="B708" s="488"/>
      <c r="C708" s="630"/>
      <c r="D708" s="632"/>
      <c r="E708" s="634"/>
      <c r="F708" s="44"/>
      <c r="G708" s="579"/>
      <c r="H708" s="583"/>
      <c r="I708" s="533"/>
      <c r="J708" s="282"/>
      <c r="K708" s="906"/>
      <c r="L708" s="533"/>
      <c r="M708" s="115"/>
      <c r="N708" s="533"/>
      <c r="O708" s="530"/>
      <c r="P708" s="520"/>
    </row>
    <row r="709" spans="1:16" ht="28.5" customHeight="1" x14ac:dyDescent="0.25">
      <c r="A709" s="838" t="s">
        <v>166</v>
      </c>
      <c r="B709" s="493" t="s">
        <v>505</v>
      </c>
      <c r="C709" s="628" t="s">
        <v>212</v>
      </c>
      <c r="D709" s="703">
        <v>136</v>
      </c>
      <c r="E709" s="471" t="s">
        <v>11</v>
      </c>
      <c r="F709" s="44">
        <v>5322000</v>
      </c>
      <c r="G709" s="560">
        <f>SUM(F709:F710)</f>
        <v>11841450</v>
      </c>
      <c r="H709" s="560">
        <f>SUM(G709:G710)</f>
        <v>11841450</v>
      </c>
      <c r="I709" s="554"/>
      <c r="J709" s="166"/>
      <c r="K709" s="531"/>
      <c r="L709" s="531"/>
      <c r="M709" s="115"/>
      <c r="N709" s="531"/>
      <c r="O709" s="531"/>
      <c r="P709" s="554"/>
    </row>
    <row r="710" spans="1:16" ht="28.5" customHeight="1" x14ac:dyDescent="0.25">
      <c r="A710" s="838"/>
      <c r="B710" s="530"/>
      <c r="C710" s="629"/>
      <c r="D710" s="703"/>
      <c r="E710" s="471"/>
      <c r="F710" s="44">
        <v>6519450</v>
      </c>
      <c r="G710" s="560"/>
      <c r="H710" s="560"/>
      <c r="I710" s="556"/>
      <c r="J710" s="183"/>
      <c r="K710" s="533"/>
      <c r="L710" s="533"/>
      <c r="M710" s="115"/>
      <c r="N710" s="533"/>
      <c r="O710" s="533"/>
      <c r="P710" s="556"/>
    </row>
    <row r="711" spans="1:16" ht="53.25" customHeight="1" x14ac:dyDescent="0.25">
      <c r="A711" s="903" t="s">
        <v>259</v>
      </c>
      <c r="B711" s="697">
        <v>9800000</v>
      </c>
      <c r="C711" s="628" t="s">
        <v>212</v>
      </c>
      <c r="D711" s="784">
        <v>132</v>
      </c>
      <c r="E711" s="633" t="s">
        <v>11</v>
      </c>
      <c r="F711" s="85">
        <v>3920000</v>
      </c>
      <c r="G711" s="578">
        <f>SUM(F711:F712)</f>
        <v>9800000</v>
      </c>
      <c r="H711" s="583">
        <f>SUM(G711:G712)</f>
        <v>9800000</v>
      </c>
      <c r="I711" s="973">
        <f>(B711-H711)</f>
        <v>0</v>
      </c>
      <c r="J711" s="281">
        <v>5880000</v>
      </c>
      <c r="K711" s="817">
        <f>SUM(J711:J712)</f>
        <v>9800000</v>
      </c>
      <c r="L711" s="475">
        <f>(B711-K711)</f>
        <v>0</v>
      </c>
      <c r="M711" s="115"/>
      <c r="N711" s="475">
        <f>(I711-L711)</f>
        <v>0</v>
      </c>
      <c r="O711" s="493" t="s">
        <v>397</v>
      </c>
      <c r="P711" s="495" t="s">
        <v>539</v>
      </c>
    </row>
    <row r="712" spans="1:16" ht="28.5" customHeight="1" x14ac:dyDescent="0.25">
      <c r="A712" s="805"/>
      <c r="B712" s="488"/>
      <c r="C712" s="630"/>
      <c r="D712" s="786"/>
      <c r="E712" s="634"/>
      <c r="F712" s="85">
        <v>5880000</v>
      </c>
      <c r="G712" s="579"/>
      <c r="H712" s="583"/>
      <c r="I712" s="556"/>
      <c r="J712" s="282">
        <v>3920000</v>
      </c>
      <c r="K712" s="906"/>
      <c r="L712" s="533"/>
      <c r="M712" s="115"/>
      <c r="N712" s="533"/>
      <c r="O712" s="530"/>
      <c r="P712" s="520"/>
    </row>
    <row r="713" spans="1:16" ht="28.5" customHeight="1" x14ac:dyDescent="0.25">
      <c r="A713" s="909" t="s">
        <v>260</v>
      </c>
      <c r="B713" s="528" t="s">
        <v>540</v>
      </c>
      <c r="C713" s="628" t="s">
        <v>212</v>
      </c>
      <c r="D713" s="784">
        <v>134</v>
      </c>
      <c r="E713" s="633" t="s">
        <v>11</v>
      </c>
      <c r="F713" s="85">
        <v>5232528</v>
      </c>
      <c r="G713" s="578">
        <f>SUM(F713:F715)</f>
        <v>12217953</v>
      </c>
      <c r="H713" s="560">
        <f>SUM(G713:G715)</f>
        <v>12217953</v>
      </c>
      <c r="I713" s="554"/>
      <c r="J713" s="281"/>
      <c r="K713" s="616"/>
      <c r="L713" s="531"/>
      <c r="M713" s="115"/>
      <c r="N713" s="531"/>
      <c r="O713" s="531"/>
      <c r="P713" s="554"/>
    </row>
    <row r="714" spans="1:16" ht="28.5" customHeight="1" x14ac:dyDescent="0.25">
      <c r="A714" s="910"/>
      <c r="B714" s="584"/>
      <c r="C714" s="629"/>
      <c r="D714" s="785"/>
      <c r="E714" s="636"/>
      <c r="F714" s="85">
        <v>6985425</v>
      </c>
      <c r="G714" s="657"/>
      <c r="H714" s="560"/>
      <c r="I714" s="555"/>
      <c r="J714" s="292"/>
      <c r="K714" s="519"/>
      <c r="L714" s="532"/>
      <c r="M714" s="115"/>
      <c r="N714" s="532"/>
      <c r="O714" s="532"/>
      <c r="P714" s="555"/>
    </row>
    <row r="715" spans="1:16" ht="28.5" customHeight="1" x14ac:dyDescent="0.25">
      <c r="A715" s="911"/>
      <c r="B715" s="529"/>
      <c r="C715" s="630"/>
      <c r="D715" s="786"/>
      <c r="E715" s="634"/>
      <c r="F715" s="85">
        <v>0</v>
      </c>
      <c r="G715" s="579"/>
      <c r="H715" s="560"/>
      <c r="I715" s="556"/>
      <c r="J715" s="282"/>
      <c r="K715" s="639"/>
      <c r="L715" s="533"/>
      <c r="M715" s="115"/>
      <c r="N715" s="533"/>
      <c r="O715" s="533"/>
      <c r="P715" s="556"/>
    </row>
    <row r="716" spans="1:16" ht="28.5" customHeight="1" x14ac:dyDescent="0.25">
      <c r="A716" s="903" t="s">
        <v>261</v>
      </c>
      <c r="B716" s="697">
        <v>35009299</v>
      </c>
      <c r="C716" s="628"/>
      <c r="D716" s="784">
        <v>128</v>
      </c>
      <c r="E716" s="633" t="s">
        <v>11</v>
      </c>
      <c r="F716" s="85">
        <v>10440000</v>
      </c>
      <c r="G716" s="578">
        <f>SUM(F716:F717)</f>
        <v>26100000</v>
      </c>
      <c r="H716" s="907">
        <f>SUM(G716:G718)</f>
        <v>33205165.949999999</v>
      </c>
      <c r="I716" s="475">
        <f>(B716-H716)</f>
        <v>1804133.0500000007</v>
      </c>
      <c r="J716" s="616">
        <v>33205165.949999999</v>
      </c>
      <c r="K716" s="907">
        <f>SUM(J716:J718)</f>
        <v>33205165.949999999</v>
      </c>
      <c r="L716" s="475">
        <f>(B716-K716)</f>
        <v>1804133.0500000007</v>
      </c>
      <c r="M716" s="115"/>
      <c r="N716" s="475">
        <f>(L716)</f>
        <v>1804133.0500000007</v>
      </c>
      <c r="O716" s="493" t="s">
        <v>397</v>
      </c>
      <c r="P716" s="495" t="s">
        <v>541</v>
      </c>
    </row>
    <row r="717" spans="1:16" ht="28.5" customHeight="1" x14ac:dyDescent="0.25">
      <c r="A717" s="904"/>
      <c r="B717" s="487"/>
      <c r="C717" s="629"/>
      <c r="D717" s="786"/>
      <c r="E717" s="634"/>
      <c r="F717" s="85">
        <v>15660000</v>
      </c>
      <c r="G717" s="579"/>
      <c r="H717" s="907"/>
      <c r="I717" s="532"/>
      <c r="J717" s="519"/>
      <c r="K717" s="907"/>
      <c r="L717" s="532"/>
      <c r="M717" s="115"/>
      <c r="N717" s="532"/>
      <c r="O717" s="494"/>
      <c r="P717" s="496"/>
    </row>
    <row r="718" spans="1:16" ht="28.5" customHeight="1" x14ac:dyDescent="0.25">
      <c r="A718" s="904"/>
      <c r="B718" s="488"/>
      <c r="C718" s="629"/>
      <c r="D718" s="96">
        <v>242</v>
      </c>
      <c r="E718" s="92" t="s">
        <v>11</v>
      </c>
      <c r="F718" s="85">
        <v>7105165.9500000002</v>
      </c>
      <c r="G718" s="90">
        <f>SUM(F718:F718)</f>
        <v>7105165.9500000002</v>
      </c>
      <c r="H718" s="907"/>
      <c r="I718" s="533"/>
      <c r="J718" s="639"/>
      <c r="K718" s="907"/>
      <c r="L718" s="533"/>
      <c r="M718" s="115"/>
      <c r="N718" s="533"/>
      <c r="O718" s="530"/>
      <c r="P718" s="496"/>
    </row>
    <row r="719" spans="1:16" ht="28.5" customHeight="1" x14ac:dyDescent="0.25">
      <c r="A719" s="807" t="s">
        <v>262</v>
      </c>
      <c r="B719" s="912">
        <v>31000000</v>
      </c>
      <c r="C719" s="628" t="s">
        <v>190</v>
      </c>
      <c r="D719" s="784">
        <v>130</v>
      </c>
      <c r="E719" s="633" t="s">
        <v>11</v>
      </c>
      <c r="F719" s="85">
        <v>12400000</v>
      </c>
      <c r="G719" s="578">
        <f>SUM(F719:F721)</f>
        <v>31000000</v>
      </c>
      <c r="H719" s="569">
        <f>SUM(G719:G722)</f>
        <v>46176133</v>
      </c>
      <c r="I719" s="554"/>
      <c r="J719" s="697">
        <v>31000000</v>
      </c>
      <c r="K719" s="837">
        <v>31000000</v>
      </c>
      <c r="L719" s="531"/>
      <c r="M719" s="115"/>
      <c r="N719" s="531"/>
      <c r="O719" s="493" t="s">
        <v>543</v>
      </c>
      <c r="P719" s="691" t="s">
        <v>542</v>
      </c>
    </row>
    <row r="720" spans="1:16" ht="28.5" customHeight="1" x14ac:dyDescent="0.25">
      <c r="A720" s="808"/>
      <c r="B720" s="913"/>
      <c r="C720" s="629"/>
      <c r="D720" s="785"/>
      <c r="E720" s="636"/>
      <c r="F720" s="85">
        <v>15105060</v>
      </c>
      <c r="G720" s="657"/>
      <c r="H720" s="569"/>
      <c r="I720" s="555"/>
      <c r="J720" s="487"/>
      <c r="K720" s="576"/>
      <c r="L720" s="532"/>
      <c r="M720" s="115"/>
      <c r="N720" s="532"/>
      <c r="O720" s="494"/>
      <c r="P720" s="496"/>
    </row>
    <row r="721" spans="1:16" ht="28.5" customHeight="1" x14ac:dyDescent="0.25">
      <c r="A721" s="808"/>
      <c r="B721" s="913"/>
      <c r="C721" s="629"/>
      <c r="D721" s="786"/>
      <c r="E721" s="634"/>
      <c r="F721" s="85">
        <v>3494940</v>
      </c>
      <c r="G721" s="579"/>
      <c r="H721" s="569"/>
      <c r="I721" s="555"/>
      <c r="J721" s="487"/>
      <c r="K721" s="576"/>
      <c r="L721" s="532"/>
      <c r="M721" s="115"/>
      <c r="N721" s="532"/>
      <c r="O721" s="494"/>
      <c r="P721" s="496"/>
    </row>
    <row r="722" spans="1:16" ht="28.5" customHeight="1" x14ac:dyDescent="0.25">
      <c r="A722" s="804"/>
      <c r="B722" s="914"/>
      <c r="C722" s="630"/>
      <c r="D722" s="87">
        <v>244</v>
      </c>
      <c r="E722" s="88" t="s">
        <v>11</v>
      </c>
      <c r="F722" s="85">
        <v>15176133</v>
      </c>
      <c r="G722" s="86">
        <f>F722</f>
        <v>15176133</v>
      </c>
      <c r="H722" s="569"/>
      <c r="I722" s="556"/>
      <c r="J722" s="488"/>
      <c r="K722" s="577"/>
      <c r="L722" s="533"/>
      <c r="M722" s="115"/>
      <c r="N722" s="533"/>
      <c r="O722" s="530"/>
      <c r="P722" s="520"/>
    </row>
    <row r="723" spans="1:16" ht="28.5" customHeight="1" x14ac:dyDescent="0.25">
      <c r="A723" s="909" t="s">
        <v>263</v>
      </c>
      <c r="B723" s="493" t="s">
        <v>505</v>
      </c>
      <c r="C723" s="628" t="s">
        <v>218</v>
      </c>
      <c r="D723" s="784">
        <v>2</v>
      </c>
      <c r="E723" s="633" t="s">
        <v>256</v>
      </c>
      <c r="F723" s="85">
        <v>3590270</v>
      </c>
      <c r="G723" s="578">
        <f>SUM(F723:F725)</f>
        <v>8437134</v>
      </c>
      <c r="H723" s="657">
        <f>SUM(G723:G725)</f>
        <v>8437134</v>
      </c>
      <c r="I723" s="504"/>
      <c r="J723" s="160"/>
      <c r="K723" s="505"/>
      <c r="L723" s="505"/>
      <c r="M723" s="115"/>
      <c r="N723" s="505"/>
      <c r="O723" s="505"/>
      <c r="P723" s="504"/>
    </row>
    <row r="724" spans="1:16" ht="28.5" customHeight="1" x14ac:dyDescent="0.25">
      <c r="A724" s="910"/>
      <c r="B724" s="494"/>
      <c r="C724" s="629"/>
      <c r="D724" s="785"/>
      <c r="E724" s="636"/>
      <c r="F724" s="85">
        <v>4846864</v>
      </c>
      <c r="G724" s="657"/>
      <c r="H724" s="657"/>
      <c r="I724" s="974"/>
      <c r="J724" s="184"/>
      <c r="K724" s="974"/>
      <c r="L724" s="974"/>
      <c r="M724" s="115"/>
      <c r="N724" s="974"/>
      <c r="O724" s="974"/>
      <c r="P724" s="974"/>
    </row>
    <row r="725" spans="1:16" ht="28.5" customHeight="1" x14ac:dyDescent="0.25">
      <c r="A725" s="911"/>
      <c r="B725" s="530"/>
      <c r="C725" s="630"/>
      <c r="D725" s="786"/>
      <c r="E725" s="634"/>
      <c r="F725" s="85">
        <v>0</v>
      </c>
      <c r="G725" s="579"/>
      <c r="H725" s="579"/>
      <c r="I725" s="974"/>
      <c r="J725" s="184"/>
      <c r="K725" s="974"/>
      <c r="L725" s="974"/>
      <c r="M725" s="115"/>
      <c r="N725" s="974"/>
      <c r="O725" s="974"/>
      <c r="P725" s="974"/>
    </row>
    <row r="726" spans="1:16" ht="28.5" customHeight="1" x14ac:dyDescent="0.25">
      <c r="A726" s="792" t="s">
        <v>264</v>
      </c>
      <c r="B726" s="616">
        <v>770129000</v>
      </c>
      <c r="C726" s="469" t="s">
        <v>213</v>
      </c>
      <c r="D726" s="573">
        <v>152</v>
      </c>
      <c r="E726" s="908" t="s">
        <v>10</v>
      </c>
      <c r="F726" s="85">
        <v>59465832.490000002</v>
      </c>
      <c r="G726" s="478">
        <f>SUM(F726:F731)</f>
        <v>224742074</v>
      </c>
      <c r="H726" s="617">
        <f>SUM(G726:G737)</f>
        <v>770129000</v>
      </c>
      <c r="I726" s="522">
        <f>(B726-H726)</f>
        <v>0</v>
      </c>
      <c r="J726" s="234">
        <v>265161600</v>
      </c>
      <c r="K726" s="521">
        <f>SUM(J726:J737)</f>
        <v>770129000</v>
      </c>
      <c r="L726" s="522">
        <f>(B726-K726)</f>
        <v>0</v>
      </c>
      <c r="M726" s="115"/>
      <c r="N726" s="522">
        <f>(I726-L726)</f>
        <v>0</v>
      </c>
      <c r="O726" s="497" t="s">
        <v>397</v>
      </c>
      <c r="P726" s="474" t="s">
        <v>544</v>
      </c>
    </row>
    <row r="727" spans="1:16" ht="28.5" customHeight="1" x14ac:dyDescent="0.25">
      <c r="A727" s="792"/>
      <c r="B727" s="519"/>
      <c r="C727" s="469"/>
      <c r="D727" s="573"/>
      <c r="E727" s="908"/>
      <c r="F727" s="85">
        <v>60437067.509999998</v>
      </c>
      <c r="G727" s="479"/>
      <c r="H727" s="618"/>
      <c r="I727" s="505"/>
      <c r="J727" s="234">
        <v>7470853.5</v>
      </c>
      <c r="K727" s="521"/>
      <c r="L727" s="505"/>
      <c r="M727" s="115"/>
      <c r="N727" s="505"/>
      <c r="O727" s="497"/>
      <c r="P727" s="474"/>
    </row>
    <row r="728" spans="1:16" ht="28.5" customHeight="1" x14ac:dyDescent="0.25">
      <c r="A728" s="792"/>
      <c r="B728" s="519"/>
      <c r="C728" s="469"/>
      <c r="D728" s="573"/>
      <c r="E728" s="908"/>
      <c r="F728" s="85">
        <v>22752311</v>
      </c>
      <c r="G728" s="479"/>
      <c r="H728" s="618"/>
      <c r="I728" s="505"/>
      <c r="J728" s="234">
        <v>33312969</v>
      </c>
      <c r="K728" s="521"/>
      <c r="L728" s="505"/>
      <c r="M728" s="115"/>
      <c r="N728" s="505"/>
      <c r="O728" s="497"/>
      <c r="P728" s="474"/>
    </row>
    <row r="729" spans="1:16" ht="28.5" customHeight="1" x14ac:dyDescent="0.25">
      <c r="A729" s="792"/>
      <c r="B729" s="519"/>
      <c r="C729" s="469"/>
      <c r="D729" s="573"/>
      <c r="E729" s="908"/>
      <c r="F729" s="85">
        <v>23123916</v>
      </c>
      <c r="G729" s="479"/>
      <c r="H729" s="618"/>
      <c r="I729" s="505"/>
      <c r="J729" s="234">
        <v>59465832</v>
      </c>
      <c r="K729" s="521"/>
      <c r="L729" s="505"/>
      <c r="M729" s="115"/>
      <c r="N729" s="505"/>
      <c r="O729" s="497"/>
      <c r="P729" s="474"/>
    </row>
    <row r="730" spans="1:16" ht="28.5" customHeight="1" x14ac:dyDescent="0.25">
      <c r="A730" s="792"/>
      <c r="B730" s="519"/>
      <c r="C730" s="469"/>
      <c r="D730" s="573"/>
      <c r="E730" s="908"/>
      <c r="F730" s="85">
        <v>29242668</v>
      </c>
      <c r="G730" s="479"/>
      <c r="H730" s="618"/>
      <c r="I730" s="505"/>
      <c r="J730" s="234">
        <v>130394757</v>
      </c>
      <c r="K730" s="521"/>
      <c r="L730" s="505"/>
      <c r="M730" s="115"/>
      <c r="N730" s="505"/>
      <c r="O730" s="497"/>
      <c r="P730" s="474"/>
    </row>
    <row r="731" spans="1:16" ht="28.5" customHeight="1" x14ac:dyDescent="0.25">
      <c r="A731" s="792"/>
      <c r="B731" s="519"/>
      <c r="C731" s="469"/>
      <c r="D731" s="573"/>
      <c r="E731" s="908"/>
      <c r="F731" s="85">
        <v>29720279</v>
      </c>
      <c r="G731" s="480"/>
      <c r="H731" s="618"/>
      <c r="I731" s="505"/>
      <c r="J731" s="234">
        <v>7592872.5</v>
      </c>
      <c r="K731" s="521"/>
      <c r="L731" s="505"/>
      <c r="M731" s="115"/>
      <c r="N731" s="505"/>
      <c r="O731" s="497"/>
      <c r="P731" s="474"/>
    </row>
    <row r="732" spans="1:16" ht="28.5" customHeight="1" x14ac:dyDescent="0.25">
      <c r="A732" s="792"/>
      <c r="B732" s="519"/>
      <c r="C732" s="469"/>
      <c r="D732" s="573"/>
      <c r="E732" s="908" t="s">
        <v>11</v>
      </c>
      <c r="F732" s="85">
        <v>7470853.5</v>
      </c>
      <c r="G732" s="478">
        <f>SUM(F732:F733)</f>
        <v>15063726</v>
      </c>
      <c r="H732" s="618"/>
      <c r="I732" s="505"/>
      <c r="J732" s="234">
        <v>22752311</v>
      </c>
      <c r="K732" s="521"/>
      <c r="L732" s="505"/>
      <c r="M732" s="115"/>
      <c r="N732" s="505"/>
      <c r="O732" s="497"/>
      <c r="P732" s="474"/>
    </row>
    <row r="733" spans="1:16" ht="28.5" customHeight="1" x14ac:dyDescent="0.25">
      <c r="A733" s="792"/>
      <c r="B733" s="519"/>
      <c r="C733" s="469"/>
      <c r="D733" s="573"/>
      <c r="E733" s="908"/>
      <c r="F733" s="85">
        <v>7592872.5</v>
      </c>
      <c r="G733" s="480"/>
      <c r="H733" s="618"/>
      <c r="I733" s="505"/>
      <c r="J733" s="234">
        <v>23123916</v>
      </c>
      <c r="K733" s="521"/>
      <c r="L733" s="505"/>
      <c r="M733" s="115"/>
      <c r="N733" s="505"/>
      <c r="O733" s="497"/>
      <c r="P733" s="474"/>
    </row>
    <row r="734" spans="1:16" ht="28.5" customHeight="1" x14ac:dyDescent="0.25">
      <c r="A734" s="792"/>
      <c r="B734" s="519"/>
      <c r="C734" s="469"/>
      <c r="D734" s="573">
        <v>2</v>
      </c>
      <c r="E734" s="471" t="s">
        <v>252</v>
      </c>
      <c r="F734" s="85">
        <v>265161600</v>
      </c>
      <c r="G734" s="472">
        <f>SUM(F734:F737)</f>
        <v>530323200</v>
      </c>
      <c r="H734" s="618"/>
      <c r="I734" s="505"/>
      <c r="J734" s="234">
        <v>29720279</v>
      </c>
      <c r="K734" s="521"/>
      <c r="L734" s="505"/>
      <c r="M734" s="115"/>
      <c r="N734" s="505"/>
      <c r="O734" s="497"/>
      <c r="P734" s="474"/>
    </row>
    <row r="735" spans="1:16" ht="28.5" customHeight="1" x14ac:dyDescent="0.25">
      <c r="A735" s="792"/>
      <c r="B735" s="519"/>
      <c r="C735" s="469"/>
      <c r="D735" s="573"/>
      <c r="E735" s="471"/>
      <c r="F735" s="85">
        <v>101453875</v>
      </c>
      <c r="G735" s="472"/>
      <c r="H735" s="618"/>
      <c r="I735" s="505"/>
      <c r="J735" s="234">
        <v>60437067</v>
      </c>
      <c r="K735" s="521"/>
      <c r="L735" s="505"/>
      <c r="M735" s="115"/>
      <c r="N735" s="505"/>
      <c r="O735" s="497"/>
      <c r="P735" s="474"/>
    </row>
    <row r="736" spans="1:16" ht="28.5" customHeight="1" x14ac:dyDescent="0.25">
      <c r="A736" s="792"/>
      <c r="B736" s="519"/>
      <c r="C736" s="469"/>
      <c r="D736" s="573"/>
      <c r="E736" s="471"/>
      <c r="F736" s="85">
        <v>130394756</v>
      </c>
      <c r="G736" s="472"/>
      <c r="H736" s="618"/>
      <c r="I736" s="505"/>
      <c r="J736" s="234">
        <v>29242668</v>
      </c>
      <c r="K736" s="521"/>
      <c r="L736" s="505"/>
      <c r="M736" s="115"/>
      <c r="N736" s="505"/>
      <c r="O736" s="497"/>
      <c r="P736" s="474"/>
    </row>
    <row r="737" spans="1:16" ht="28.5" customHeight="1" x14ac:dyDescent="0.25">
      <c r="A737" s="792"/>
      <c r="B737" s="639"/>
      <c r="C737" s="469"/>
      <c r="D737" s="573"/>
      <c r="E737" s="471"/>
      <c r="F737" s="85">
        <v>33312969</v>
      </c>
      <c r="G737" s="472"/>
      <c r="H737" s="865"/>
      <c r="I737" s="505"/>
      <c r="J737" s="234">
        <v>101453875</v>
      </c>
      <c r="K737" s="521"/>
      <c r="L737" s="505"/>
      <c r="M737" s="115"/>
      <c r="N737" s="505"/>
      <c r="O737" s="497"/>
      <c r="P737" s="474"/>
    </row>
    <row r="738" spans="1:16" ht="28.5" customHeight="1" x14ac:dyDescent="0.25">
      <c r="A738" s="792" t="s">
        <v>265</v>
      </c>
      <c r="B738" s="704">
        <v>1566678737</v>
      </c>
      <c r="C738" s="469" t="s">
        <v>267</v>
      </c>
      <c r="D738" s="573">
        <v>1</v>
      </c>
      <c r="E738" s="471" t="s">
        <v>268</v>
      </c>
      <c r="F738" s="85">
        <v>242772644</v>
      </c>
      <c r="G738" s="560">
        <f>SUM(F738:F740)</f>
        <v>485545236.10000002</v>
      </c>
      <c r="H738" s="564">
        <f>SUM(G738:G743)</f>
        <v>1566678571.5</v>
      </c>
      <c r="I738" s="513">
        <f>(B738-H738)</f>
        <v>165.5</v>
      </c>
      <c r="J738" s="704">
        <v>1566678737</v>
      </c>
      <c r="K738" s="568">
        <v>1566678737</v>
      </c>
      <c r="L738" s="514">
        <f>(B738-K738)</f>
        <v>0</v>
      </c>
      <c r="M738" s="115"/>
      <c r="N738" s="514">
        <f>(I738-L738)</f>
        <v>165.5</v>
      </c>
      <c r="O738" s="497" t="s">
        <v>397</v>
      </c>
      <c r="P738" s="683" t="s">
        <v>545</v>
      </c>
    </row>
    <row r="739" spans="1:16" ht="28.5" customHeight="1" x14ac:dyDescent="0.25">
      <c r="A739" s="792"/>
      <c r="B739" s="704"/>
      <c r="C739" s="469"/>
      <c r="D739" s="573"/>
      <c r="E739" s="471"/>
      <c r="F739" s="85">
        <v>190921820.06</v>
      </c>
      <c r="G739" s="560"/>
      <c r="H739" s="565"/>
      <c r="I739" s="504"/>
      <c r="J739" s="704"/>
      <c r="K739" s="568"/>
      <c r="L739" s="505"/>
      <c r="M739" s="115"/>
      <c r="N739" s="505"/>
      <c r="O739" s="497"/>
      <c r="P739" s="683"/>
    </row>
    <row r="740" spans="1:16" ht="28.5" customHeight="1" x14ac:dyDescent="0.25">
      <c r="A740" s="792"/>
      <c r="B740" s="704"/>
      <c r="C740" s="469"/>
      <c r="D740" s="573"/>
      <c r="E740" s="471"/>
      <c r="F740" s="85">
        <v>51850772.039999999</v>
      </c>
      <c r="G740" s="560"/>
      <c r="H740" s="565"/>
      <c r="I740" s="504"/>
      <c r="J740" s="704"/>
      <c r="K740" s="568"/>
      <c r="L740" s="505"/>
      <c r="M740" s="115"/>
      <c r="N740" s="505"/>
      <c r="O740" s="497"/>
      <c r="P740" s="683"/>
    </row>
    <row r="741" spans="1:16" ht="28.5" customHeight="1" x14ac:dyDescent="0.25">
      <c r="A741" s="792"/>
      <c r="B741" s="704"/>
      <c r="C741" s="469"/>
      <c r="D741" s="573">
        <v>176</v>
      </c>
      <c r="E741" s="471" t="s">
        <v>11</v>
      </c>
      <c r="F741" s="85">
        <v>540566725</v>
      </c>
      <c r="G741" s="560">
        <f>SUM(F741:F743)</f>
        <v>1081133335.4000001</v>
      </c>
      <c r="H741" s="565"/>
      <c r="I741" s="504"/>
      <c r="J741" s="704"/>
      <c r="K741" s="568"/>
      <c r="L741" s="505"/>
      <c r="M741" s="115"/>
      <c r="N741" s="505"/>
      <c r="O741" s="497"/>
      <c r="P741" s="683"/>
    </row>
    <row r="742" spans="1:16" ht="28.5" customHeight="1" x14ac:dyDescent="0.25">
      <c r="A742" s="792"/>
      <c r="B742" s="704"/>
      <c r="C742" s="469"/>
      <c r="D742" s="573"/>
      <c r="E742" s="471"/>
      <c r="F742" s="85">
        <v>424955019.44</v>
      </c>
      <c r="G742" s="560"/>
      <c r="H742" s="565"/>
      <c r="I742" s="504"/>
      <c r="J742" s="704"/>
      <c r="K742" s="568"/>
      <c r="L742" s="505"/>
      <c r="M742" s="115"/>
      <c r="N742" s="505"/>
      <c r="O742" s="497"/>
      <c r="P742" s="683"/>
    </row>
    <row r="743" spans="1:16" ht="28.5" customHeight="1" x14ac:dyDescent="0.25">
      <c r="A743" s="792"/>
      <c r="B743" s="704"/>
      <c r="C743" s="469"/>
      <c r="D743" s="573"/>
      <c r="E743" s="471"/>
      <c r="F743" s="85">
        <v>115611590.95999999</v>
      </c>
      <c r="G743" s="560"/>
      <c r="H743" s="566"/>
      <c r="I743" s="504"/>
      <c r="J743" s="704"/>
      <c r="K743" s="568"/>
      <c r="L743" s="505"/>
      <c r="M743" s="115"/>
      <c r="N743" s="505"/>
      <c r="O743" s="497"/>
      <c r="P743" s="683"/>
    </row>
    <row r="744" spans="1:16" ht="28.5" customHeight="1" x14ac:dyDescent="0.25">
      <c r="A744" s="693" t="s">
        <v>266</v>
      </c>
      <c r="B744" s="616">
        <v>487926297</v>
      </c>
      <c r="C744" s="469" t="s">
        <v>235</v>
      </c>
      <c r="D744" s="896">
        <v>183</v>
      </c>
      <c r="E744" s="637" t="s">
        <v>10</v>
      </c>
      <c r="F744" s="137">
        <v>14783371.51</v>
      </c>
      <c r="G744" s="478">
        <f>SUM(F744:F751)</f>
        <v>106910413</v>
      </c>
      <c r="H744" s="569">
        <f>SUM(G744:G759)</f>
        <v>487926295</v>
      </c>
      <c r="I744" s="522">
        <f>(B744-H744)</f>
        <v>2</v>
      </c>
      <c r="J744" s="296">
        <v>13044016</v>
      </c>
      <c r="K744" s="544">
        <f>SUM(J744:J759)</f>
        <v>435747093.56999999</v>
      </c>
      <c r="L744" s="522">
        <f>(B744-K744)</f>
        <v>52179203.430000007</v>
      </c>
      <c r="M744" s="115"/>
      <c r="N744" s="522">
        <f>(I744-L744)</f>
        <v>-52179201.430000007</v>
      </c>
      <c r="O744" s="497" t="s">
        <v>547</v>
      </c>
      <c r="P744" s="474" t="s">
        <v>546</v>
      </c>
    </row>
    <row r="745" spans="1:16" ht="28.5" customHeight="1" x14ac:dyDescent="0.25">
      <c r="A745" s="693"/>
      <c r="B745" s="519"/>
      <c r="C745" s="469"/>
      <c r="D745" s="896"/>
      <c r="E745" s="637"/>
      <c r="F745" s="137">
        <v>41466482.490000002</v>
      </c>
      <c r="G745" s="479"/>
      <c r="H745" s="569"/>
      <c r="I745" s="505"/>
      <c r="J745" s="296">
        <v>57386701</v>
      </c>
      <c r="K745" s="544"/>
      <c r="L745" s="505"/>
      <c r="M745" s="115"/>
      <c r="N745" s="505"/>
      <c r="O745" s="497"/>
      <c r="P745" s="474"/>
    </row>
    <row r="746" spans="1:16" ht="28.5" customHeight="1" x14ac:dyDescent="0.25">
      <c r="A746" s="693"/>
      <c r="B746" s="519"/>
      <c r="C746" s="469"/>
      <c r="D746" s="896"/>
      <c r="E746" s="637"/>
      <c r="F746" s="137">
        <v>4805690</v>
      </c>
      <c r="G746" s="479"/>
      <c r="H746" s="569"/>
      <c r="I746" s="505"/>
      <c r="J746" s="296">
        <v>16546763.5</v>
      </c>
      <c r="K746" s="544"/>
      <c r="L746" s="505"/>
      <c r="M746" s="115"/>
      <c r="N746" s="505"/>
      <c r="O746" s="497"/>
      <c r="P746" s="474"/>
    </row>
    <row r="747" spans="1:16" ht="28.5" customHeight="1" x14ac:dyDescent="0.25">
      <c r="A747" s="693"/>
      <c r="B747" s="519"/>
      <c r="C747" s="469"/>
      <c r="D747" s="896"/>
      <c r="E747" s="637"/>
      <c r="F747" s="137">
        <v>13044016</v>
      </c>
      <c r="G747" s="479"/>
      <c r="H747" s="569"/>
      <c r="I747" s="505"/>
      <c r="J747" s="296">
        <v>36892218</v>
      </c>
      <c r="K747" s="544"/>
      <c r="L747" s="505"/>
      <c r="M747" s="115"/>
      <c r="N747" s="505"/>
      <c r="O747" s="497"/>
      <c r="P747" s="474"/>
    </row>
    <row r="748" spans="1:16" ht="28.5" customHeight="1" x14ac:dyDescent="0.25">
      <c r="A748" s="693"/>
      <c r="B748" s="519"/>
      <c r="C748" s="469"/>
      <c r="D748" s="896"/>
      <c r="E748" s="637"/>
      <c r="F748" s="137">
        <v>3374347</v>
      </c>
      <c r="G748" s="479"/>
      <c r="H748" s="569"/>
      <c r="I748" s="505"/>
      <c r="J748" s="234">
        <v>9454848.0700000003</v>
      </c>
      <c r="K748" s="544"/>
      <c r="L748" s="505"/>
      <c r="M748" s="115"/>
      <c r="N748" s="505"/>
      <c r="O748" s="497"/>
      <c r="P748" s="474"/>
    </row>
    <row r="749" spans="1:16" ht="28.5" customHeight="1" x14ac:dyDescent="0.25">
      <c r="A749" s="693"/>
      <c r="B749" s="519"/>
      <c r="C749" s="469"/>
      <c r="D749" s="896"/>
      <c r="E749" s="637"/>
      <c r="F749" s="85">
        <v>9464845</v>
      </c>
      <c r="G749" s="479"/>
      <c r="H749" s="569"/>
      <c r="I749" s="505"/>
      <c r="J749" s="296">
        <v>1354458.5</v>
      </c>
      <c r="K749" s="544"/>
      <c r="L749" s="505"/>
      <c r="M749" s="115"/>
      <c r="N749" s="505"/>
      <c r="O749" s="497"/>
      <c r="P749" s="474"/>
    </row>
    <row r="750" spans="1:16" ht="28.5" customHeight="1" x14ac:dyDescent="0.25">
      <c r="A750" s="693"/>
      <c r="B750" s="519"/>
      <c r="C750" s="469"/>
      <c r="D750" s="896"/>
      <c r="E750" s="637"/>
      <c r="F750" s="137">
        <v>5248875</v>
      </c>
      <c r="G750" s="479"/>
      <c r="H750" s="569"/>
      <c r="I750" s="505"/>
      <c r="J750" s="296">
        <v>4234835</v>
      </c>
      <c r="K750" s="544"/>
      <c r="L750" s="505"/>
      <c r="M750" s="115"/>
      <c r="N750" s="505"/>
      <c r="O750" s="497"/>
      <c r="P750" s="474"/>
    </row>
    <row r="751" spans="1:16" ht="28.5" customHeight="1" x14ac:dyDescent="0.25">
      <c r="A751" s="693"/>
      <c r="B751" s="519"/>
      <c r="C751" s="469"/>
      <c r="D751" s="896"/>
      <c r="E751" s="637"/>
      <c r="F751" s="137">
        <v>14722786</v>
      </c>
      <c r="G751" s="480"/>
      <c r="H751" s="569"/>
      <c r="I751" s="505"/>
      <c r="J751" s="296">
        <v>5248875</v>
      </c>
      <c r="K751" s="544"/>
      <c r="L751" s="505"/>
      <c r="M751" s="115"/>
      <c r="N751" s="505"/>
      <c r="O751" s="497"/>
      <c r="P751" s="474"/>
    </row>
    <row r="752" spans="1:16" ht="28.5" customHeight="1" x14ac:dyDescent="0.25">
      <c r="A752" s="693"/>
      <c r="B752" s="519"/>
      <c r="C752" s="469"/>
      <c r="D752" s="896"/>
      <c r="E752" s="637" t="s">
        <v>11</v>
      </c>
      <c r="F752" s="137">
        <v>1354458.5</v>
      </c>
      <c r="G752" s="478">
        <f>SUM(F752:F753)</f>
        <v>5589294</v>
      </c>
      <c r="H752" s="569"/>
      <c r="I752" s="505"/>
      <c r="J752" s="296">
        <v>14722786</v>
      </c>
      <c r="K752" s="544"/>
      <c r="L752" s="505"/>
      <c r="M752" s="115"/>
      <c r="N752" s="505"/>
      <c r="O752" s="497"/>
      <c r="P752" s="474"/>
    </row>
    <row r="753" spans="1:16" ht="28.5" customHeight="1" x14ac:dyDescent="0.25">
      <c r="A753" s="693"/>
      <c r="B753" s="519"/>
      <c r="C753" s="469"/>
      <c r="D753" s="896"/>
      <c r="E753" s="637"/>
      <c r="F753" s="137">
        <v>4234835.5</v>
      </c>
      <c r="G753" s="480"/>
      <c r="H753" s="569"/>
      <c r="I753" s="505"/>
      <c r="J753" s="296">
        <v>161628692.5</v>
      </c>
      <c r="K753" s="544"/>
      <c r="L753" s="505"/>
      <c r="M753" s="115"/>
      <c r="N753" s="505"/>
      <c r="O753" s="497"/>
      <c r="P753" s="474"/>
    </row>
    <row r="754" spans="1:16" ht="28.5" customHeight="1" x14ac:dyDescent="0.25">
      <c r="A754" s="693"/>
      <c r="B754" s="519"/>
      <c r="C754" s="469"/>
      <c r="D754" s="573">
        <v>1</v>
      </c>
      <c r="E754" s="637" t="s">
        <v>269</v>
      </c>
      <c r="F754" s="137">
        <v>161628692.5</v>
      </c>
      <c r="G754" s="560">
        <f>SUM(F754:F758)</f>
        <v>323257384</v>
      </c>
      <c r="H754" s="569"/>
      <c r="I754" s="505"/>
      <c r="J754" s="296">
        <v>14783371.51</v>
      </c>
      <c r="K754" s="544"/>
      <c r="L754" s="505"/>
      <c r="M754" s="115"/>
      <c r="N754" s="505"/>
      <c r="O754" s="497"/>
      <c r="P754" s="474"/>
    </row>
    <row r="755" spans="1:16" ht="28.5" customHeight="1" x14ac:dyDescent="0.25">
      <c r="A755" s="693"/>
      <c r="B755" s="519"/>
      <c r="C755" s="469"/>
      <c r="D755" s="573"/>
      <c r="E755" s="637"/>
      <c r="F755" s="137">
        <v>50803009</v>
      </c>
      <c r="G755" s="560"/>
      <c r="H755" s="569"/>
      <c r="I755" s="505"/>
      <c r="J755" s="296">
        <v>41466482.490000002</v>
      </c>
      <c r="K755" s="544"/>
      <c r="L755" s="505"/>
      <c r="M755" s="115"/>
      <c r="N755" s="505"/>
      <c r="O755" s="497"/>
      <c r="P755" s="474"/>
    </row>
    <row r="756" spans="1:16" ht="28.5" customHeight="1" x14ac:dyDescent="0.25">
      <c r="A756" s="693"/>
      <c r="B756" s="519"/>
      <c r="C756" s="469"/>
      <c r="D756" s="573"/>
      <c r="E756" s="637"/>
      <c r="F756" s="137">
        <v>36892218</v>
      </c>
      <c r="G756" s="560"/>
      <c r="H756" s="569"/>
      <c r="I756" s="505"/>
      <c r="J756" s="296">
        <v>4805690</v>
      </c>
      <c r="K756" s="544"/>
      <c r="L756" s="505"/>
      <c r="M756" s="115"/>
      <c r="N756" s="505"/>
      <c r="O756" s="497"/>
      <c r="P756" s="474"/>
    </row>
    <row r="757" spans="1:16" ht="28.5" customHeight="1" x14ac:dyDescent="0.25">
      <c r="A757" s="693"/>
      <c r="B757" s="519"/>
      <c r="C757" s="469"/>
      <c r="D757" s="573"/>
      <c r="E757" s="637"/>
      <c r="F757" s="137">
        <v>57386701</v>
      </c>
      <c r="G757" s="560"/>
      <c r="H757" s="569"/>
      <c r="I757" s="505"/>
      <c r="J757" s="296">
        <v>3374347</v>
      </c>
      <c r="K757" s="544"/>
      <c r="L757" s="505"/>
      <c r="M757" s="115"/>
      <c r="N757" s="505"/>
      <c r="O757" s="497"/>
      <c r="P757" s="474"/>
    </row>
    <row r="758" spans="1:16" ht="28.5" customHeight="1" x14ac:dyDescent="0.25">
      <c r="A758" s="693"/>
      <c r="B758" s="519"/>
      <c r="C758" s="469"/>
      <c r="D758" s="573"/>
      <c r="E758" s="637"/>
      <c r="F758" s="137">
        <v>16546763.5</v>
      </c>
      <c r="G758" s="560"/>
      <c r="H758" s="569"/>
      <c r="I758" s="505"/>
      <c r="J758" s="296">
        <v>50803009</v>
      </c>
      <c r="K758" s="544"/>
      <c r="L758" s="505"/>
      <c r="M758" s="115"/>
      <c r="N758" s="505"/>
      <c r="O758" s="497"/>
      <c r="P758" s="474"/>
    </row>
    <row r="759" spans="1:16" ht="28.5" customHeight="1" x14ac:dyDescent="0.25">
      <c r="A759" s="693"/>
      <c r="B759" s="639"/>
      <c r="C759" s="469"/>
      <c r="D759" s="94">
        <v>5</v>
      </c>
      <c r="E759" s="88" t="s">
        <v>269</v>
      </c>
      <c r="F759" s="85">
        <v>52169204</v>
      </c>
      <c r="G759" s="86">
        <f>F759</f>
        <v>52169204</v>
      </c>
      <c r="H759" s="569"/>
      <c r="I759" s="505"/>
      <c r="J759" s="234"/>
      <c r="K759" s="544"/>
      <c r="L759" s="505"/>
      <c r="M759" s="115"/>
      <c r="N759" s="505"/>
      <c r="O759" s="497"/>
      <c r="P759" s="474"/>
    </row>
    <row r="760" spans="1:16" ht="31.5" customHeight="1" x14ac:dyDescent="0.25">
      <c r="A760" s="538" t="s">
        <v>168</v>
      </c>
      <c r="B760" s="559">
        <v>1759982197</v>
      </c>
      <c r="C760" s="505" t="s">
        <v>169</v>
      </c>
      <c r="D760" s="573">
        <v>1</v>
      </c>
      <c r="E760" s="471" t="s">
        <v>167</v>
      </c>
      <c r="F760" s="44">
        <v>395491290</v>
      </c>
      <c r="G760" s="583">
        <f>SUM(F760:F765)</f>
        <v>793851137.27999997</v>
      </c>
      <c r="H760" s="809">
        <f>SUM(G760:G779)</f>
        <v>1759982196.5</v>
      </c>
      <c r="I760" s="522">
        <f>(B760-H760)</f>
        <v>0.5</v>
      </c>
      <c r="J760" s="296">
        <v>31224398.379999999</v>
      </c>
      <c r="K760" s="537">
        <f>SUM(J760:J779)</f>
        <v>1580745127.77</v>
      </c>
      <c r="L760" s="522">
        <f>(B760-K760)</f>
        <v>179237069.23000002</v>
      </c>
      <c r="M760" s="115"/>
      <c r="N760" s="522">
        <f>(I760-L760)</f>
        <v>-179237068.73000002</v>
      </c>
      <c r="O760" s="474" t="s">
        <v>549</v>
      </c>
      <c r="P760" s="474" t="s">
        <v>548</v>
      </c>
    </row>
    <row r="761" spans="1:16" ht="30" customHeight="1" x14ac:dyDescent="0.25">
      <c r="A761" s="538"/>
      <c r="B761" s="559"/>
      <c r="C761" s="505"/>
      <c r="D761" s="573"/>
      <c r="E761" s="471"/>
      <c r="F761" s="44">
        <v>120259270</v>
      </c>
      <c r="G761" s="583"/>
      <c r="H761" s="809"/>
      <c r="I761" s="505"/>
      <c r="J761" s="296">
        <v>123074579.31</v>
      </c>
      <c r="K761" s="538"/>
      <c r="L761" s="505"/>
      <c r="M761" s="115"/>
      <c r="N761" s="505"/>
      <c r="O761" s="474"/>
      <c r="P761" s="474"/>
    </row>
    <row r="762" spans="1:16" ht="28.5" customHeight="1" x14ac:dyDescent="0.25">
      <c r="A762" s="538"/>
      <c r="B762" s="559"/>
      <c r="C762" s="505"/>
      <c r="D762" s="573"/>
      <c r="E762" s="471"/>
      <c r="F762" s="44">
        <v>109534314</v>
      </c>
      <c r="G762" s="583"/>
      <c r="H762" s="809"/>
      <c r="I762" s="505"/>
      <c r="J762" s="296">
        <v>222463851</v>
      </c>
      <c r="K762" s="538"/>
      <c r="L762" s="505"/>
      <c r="M762" s="115"/>
      <c r="N762" s="505"/>
      <c r="O762" s="474"/>
      <c r="P762" s="474"/>
    </row>
    <row r="763" spans="1:16" ht="31.5" customHeight="1" x14ac:dyDescent="0.25">
      <c r="A763" s="538"/>
      <c r="B763" s="559"/>
      <c r="C763" s="505"/>
      <c r="D763" s="573"/>
      <c r="E763" s="471"/>
      <c r="F763" s="44">
        <v>55196852</v>
      </c>
      <c r="G763" s="583"/>
      <c r="H763" s="809"/>
      <c r="I763" s="505"/>
      <c r="J763" s="296">
        <v>793851137.27999997</v>
      </c>
      <c r="K763" s="538"/>
      <c r="L763" s="505"/>
      <c r="M763" s="115"/>
      <c r="N763" s="505"/>
      <c r="O763" s="474"/>
      <c r="P763" s="474"/>
    </row>
    <row r="764" spans="1:16" ht="41.25" customHeight="1" x14ac:dyDescent="0.25">
      <c r="A764" s="538"/>
      <c r="B764" s="559"/>
      <c r="C764" s="505"/>
      <c r="D764" s="573"/>
      <c r="E764" s="471"/>
      <c r="F764" s="44">
        <v>2868557.01</v>
      </c>
      <c r="G764" s="583"/>
      <c r="H764" s="809"/>
      <c r="I764" s="505"/>
      <c r="J764" s="234">
        <v>213911771.90000001</v>
      </c>
      <c r="K764" s="538"/>
      <c r="L764" s="505"/>
      <c r="M764" s="115"/>
      <c r="N764" s="505"/>
      <c r="O764" s="474"/>
      <c r="P764" s="474"/>
    </row>
    <row r="765" spans="1:16" ht="31.5" customHeight="1" x14ac:dyDescent="0.25">
      <c r="A765" s="538"/>
      <c r="B765" s="559"/>
      <c r="C765" s="505"/>
      <c r="D765" s="573"/>
      <c r="E765" s="471"/>
      <c r="F765" s="44">
        <v>110500854.27</v>
      </c>
      <c r="G765" s="583"/>
      <c r="H765" s="809"/>
      <c r="I765" s="505"/>
      <c r="J765" s="234">
        <v>5683521.3200000003</v>
      </c>
      <c r="K765" s="538"/>
      <c r="L765" s="505"/>
      <c r="M765" s="115"/>
      <c r="N765" s="505"/>
      <c r="O765" s="474"/>
      <c r="P765" s="474"/>
    </row>
    <row r="766" spans="1:16" ht="32.25" customHeight="1" x14ac:dyDescent="0.25">
      <c r="A766" s="538"/>
      <c r="B766" s="559"/>
      <c r="C766" s="505"/>
      <c r="D766" s="573">
        <v>180</v>
      </c>
      <c r="E766" s="471" t="s">
        <v>10</v>
      </c>
      <c r="F766" s="137">
        <v>105052374.22</v>
      </c>
      <c r="G766" s="578">
        <f>SUM(F766:F770)</f>
        <v>319204742</v>
      </c>
      <c r="H766" s="809"/>
      <c r="I766" s="505"/>
      <c r="J766" s="296">
        <v>190535868.58000001</v>
      </c>
      <c r="K766" s="538"/>
      <c r="L766" s="505"/>
      <c r="M766" s="115"/>
      <c r="N766" s="505"/>
      <c r="O766" s="474"/>
      <c r="P766" s="474"/>
    </row>
    <row r="767" spans="1:16" ht="33.75" customHeight="1" x14ac:dyDescent="0.25">
      <c r="A767" s="538"/>
      <c r="B767" s="559"/>
      <c r="C767" s="505"/>
      <c r="D767" s="573"/>
      <c r="E767" s="471"/>
      <c r="F767" s="137">
        <v>117411476.78</v>
      </c>
      <c r="G767" s="657"/>
      <c r="H767" s="809"/>
      <c r="I767" s="505"/>
      <c r="J767" s="234"/>
      <c r="K767" s="538"/>
      <c r="L767" s="505"/>
      <c r="M767" s="115"/>
      <c r="N767" s="505"/>
      <c r="O767" s="474"/>
      <c r="P767" s="474"/>
    </row>
    <row r="768" spans="1:16" ht="30" customHeight="1" x14ac:dyDescent="0.25">
      <c r="A768" s="538"/>
      <c r="B768" s="559"/>
      <c r="C768" s="505"/>
      <c r="D768" s="573"/>
      <c r="E768" s="471"/>
      <c r="F768" s="44">
        <v>31943868</v>
      </c>
      <c r="G768" s="657"/>
      <c r="H768" s="809"/>
      <c r="I768" s="505"/>
      <c r="J768" s="234"/>
      <c r="K768" s="538"/>
      <c r="L768" s="505"/>
      <c r="M768" s="115"/>
      <c r="N768" s="505"/>
      <c r="O768" s="474"/>
      <c r="P768" s="474"/>
    </row>
    <row r="769" spans="1:16" ht="28.5" customHeight="1" x14ac:dyDescent="0.25">
      <c r="A769" s="538"/>
      <c r="B769" s="559"/>
      <c r="C769" s="505"/>
      <c r="D769" s="573"/>
      <c r="E769" s="471"/>
      <c r="F769" s="44">
        <v>35701971</v>
      </c>
      <c r="G769" s="657"/>
      <c r="H769" s="809"/>
      <c r="I769" s="505"/>
      <c r="J769" s="234"/>
      <c r="K769" s="538"/>
      <c r="L769" s="505"/>
      <c r="M769" s="115"/>
      <c r="N769" s="505"/>
      <c r="O769" s="474"/>
      <c r="P769" s="474"/>
    </row>
    <row r="770" spans="1:16" ht="32.25" customHeight="1" x14ac:dyDescent="0.25">
      <c r="A770" s="538"/>
      <c r="B770" s="559"/>
      <c r="C770" s="505"/>
      <c r="D770" s="573"/>
      <c r="E770" s="471"/>
      <c r="F770" s="44">
        <v>29095052</v>
      </c>
      <c r="G770" s="579"/>
      <c r="H770" s="809"/>
      <c r="I770" s="505"/>
      <c r="J770" s="234"/>
      <c r="K770" s="538"/>
      <c r="L770" s="505"/>
      <c r="M770" s="115"/>
      <c r="N770" s="505"/>
      <c r="O770" s="474"/>
      <c r="P770" s="474"/>
    </row>
    <row r="771" spans="1:16" ht="28.5" customHeight="1" x14ac:dyDescent="0.25">
      <c r="A771" s="538"/>
      <c r="B771" s="559"/>
      <c r="C771" s="505"/>
      <c r="D771" s="573"/>
      <c r="E771" s="471" t="s">
        <v>11</v>
      </c>
      <c r="F771" s="44">
        <v>32518000</v>
      </c>
      <c r="G771" s="578">
        <f>SUM(F771:F775)</f>
        <v>122854402.22</v>
      </c>
      <c r="H771" s="809"/>
      <c r="I771" s="505"/>
      <c r="J771" s="234"/>
      <c r="K771" s="538"/>
      <c r="L771" s="505"/>
      <c r="M771" s="115"/>
      <c r="N771" s="505"/>
      <c r="O771" s="474"/>
      <c r="P771" s="474"/>
    </row>
    <row r="772" spans="1:16" ht="27.75" customHeight="1" x14ac:dyDescent="0.25">
      <c r="A772" s="538"/>
      <c r="B772" s="559"/>
      <c r="C772" s="505"/>
      <c r="D772" s="573"/>
      <c r="E772" s="471"/>
      <c r="F772" s="44">
        <v>14661664</v>
      </c>
      <c r="G772" s="657"/>
      <c r="H772" s="809"/>
      <c r="I772" s="505"/>
      <c r="J772" s="234"/>
      <c r="K772" s="538"/>
      <c r="L772" s="505"/>
      <c r="M772" s="115"/>
      <c r="N772" s="505"/>
      <c r="O772" s="474"/>
      <c r="P772" s="474"/>
    </row>
    <row r="773" spans="1:16" ht="36" customHeight="1" x14ac:dyDescent="0.25">
      <c r="A773" s="538"/>
      <c r="B773" s="559"/>
      <c r="C773" s="505"/>
      <c r="D773" s="573"/>
      <c r="E773" s="471"/>
      <c r="F773" s="44">
        <v>16386565</v>
      </c>
      <c r="G773" s="657"/>
      <c r="H773" s="809"/>
      <c r="I773" s="505"/>
      <c r="J773" s="234"/>
      <c r="K773" s="538"/>
      <c r="L773" s="505"/>
      <c r="M773" s="115"/>
      <c r="N773" s="505"/>
      <c r="O773" s="474"/>
      <c r="P773" s="474"/>
    </row>
    <row r="774" spans="1:16" ht="35.25" customHeight="1" x14ac:dyDescent="0.25">
      <c r="A774" s="538"/>
      <c r="B774" s="559"/>
      <c r="C774" s="505"/>
      <c r="D774" s="573"/>
      <c r="E774" s="471"/>
      <c r="F774" s="44">
        <v>26354107.100000001</v>
      </c>
      <c r="G774" s="657"/>
      <c r="H774" s="809"/>
      <c r="I774" s="505"/>
      <c r="J774" s="234"/>
      <c r="K774" s="538"/>
      <c r="L774" s="505"/>
      <c r="M774" s="115"/>
      <c r="N774" s="505"/>
      <c r="O774" s="474"/>
      <c r="P774" s="474"/>
    </row>
    <row r="775" spans="1:16" ht="32.25" customHeight="1" x14ac:dyDescent="0.25">
      <c r="A775" s="538"/>
      <c r="B775" s="559"/>
      <c r="C775" s="505"/>
      <c r="D775" s="573"/>
      <c r="E775" s="471"/>
      <c r="F775" s="44">
        <v>32934066.120000001</v>
      </c>
      <c r="G775" s="579"/>
      <c r="H775" s="809"/>
      <c r="I775" s="505"/>
      <c r="J775" s="234"/>
      <c r="K775" s="538"/>
      <c r="L775" s="505"/>
      <c r="M775" s="115"/>
      <c r="N775" s="505"/>
      <c r="O775" s="474"/>
      <c r="P775" s="474"/>
    </row>
    <row r="776" spans="1:16" ht="15.75" x14ac:dyDescent="0.25">
      <c r="A776" s="538"/>
      <c r="B776" s="559"/>
      <c r="C776" s="505"/>
      <c r="D776" s="573">
        <v>298</v>
      </c>
      <c r="E776" s="471" t="s">
        <v>11</v>
      </c>
      <c r="F776" s="137">
        <v>31224398.379999999</v>
      </c>
      <c r="G776" s="578">
        <f>SUM(F776:F779)</f>
        <v>524071915</v>
      </c>
      <c r="H776" s="809"/>
      <c r="I776" s="505"/>
      <c r="J776" s="234"/>
      <c r="K776" s="538"/>
      <c r="L776" s="505"/>
      <c r="M776" s="115"/>
      <c r="N776" s="505"/>
      <c r="O776" s="474"/>
      <c r="P776" s="474"/>
    </row>
    <row r="777" spans="1:16" ht="15.75" x14ac:dyDescent="0.25">
      <c r="A777" s="538"/>
      <c r="B777" s="559"/>
      <c r="C777" s="505"/>
      <c r="D777" s="573"/>
      <c r="E777" s="471"/>
      <c r="F777" s="137">
        <v>123074579.31</v>
      </c>
      <c r="G777" s="657"/>
      <c r="H777" s="809"/>
      <c r="I777" s="505"/>
      <c r="J777" s="234"/>
      <c r="K777" s="538"/>
      <c r="L777" s="505"/>
      <c r="M777" s="115"/>
      <c r="N777" s="505"/>
      <c r="O777" s="474"/>
      <c r="P777" s="474"/>
    </row>
    <row r="778" spans="1:16" ht="15.75" x14ac:dyDescent="0.25">
      <c r="A778" s="538"/>
      <c r="B778" s="559"/>
      <c r="C778" s="505"/>
      <c r="D778" s="573"/>
      <c r="E778" s="471"/>
      <c r="F778" s="137">
        <v>190535868.58000001</v>
      </c>
      <c r="G778" s="657"/>
      <c r="H778" s="809"/>
      <c r="I778" s="505"/>
      <c r="J778" s="234"/>
      <c r="K778" s="538"/>
      <c r="L778" s="505"/>
      <c r="M778" s="115"/>
      <c r="N778" s="505"/>
      <c r="O778" s="474"/>
      <c r="P778" s="474"/>
    </row>
    <row r="779" spans="1:16" ht="15.75" x14ac:dyDescent="0.25">
      <c r="A779" s="538"/>
      <c r="B779" s="559"/>
      <c r="C779" s="505"/>
      <c r="D779" s="573"/>
      <c r="E779" s="471"/>
      <c r="F779" s="44">
        <v>179237068.72999999</v>
      </c>
      <c r="G779" s="579"/>
      <c r="H779" s="809"/>
      <c r="I779" s="505"/>
      <c r="J779" s="234"/>
      <c r="K779" s="538"/>
      <c r="L779" s="505"/>
      <c r="M779" s="115"/>
      <c r="N779" s="505"/>
      <c r="O779" s="474"/>
      <c r="P779" s="474"/>
    </row>
    <row r="780" spans="1:16" ht="27" customHeight="1" x14ac:dyDescent="0.25">
      <c r="A780" s="894" t="s">
        <v>270</v>
      </c>
      <c r="B780" s="493" t="s">
        <v>505</v>
      </c>
      <c r="C780" s="469" t="s">
        <v>267</v>
      </c>
      <c r="D780" s="573">
        <v>177</v>
      </c>
      <c r="E780" s="471" t="s">
        <v>10</v>
      </c>
      <c r="F780" s="85">
        <v>55494085</v>
      </c>
      <c r="G780" s="560">
        <f>SUM(F780:F787)</f>
        <v>110988168.5</v>
      </c>
      <c r="H780" s="560">
        <f>SUM(G780:G787)</f>
        <v>110988168.5</v>
      </c>
      <c r="I780" s="505"/>
      <c r="J780" s="160"/>
      <c r="K780" s="505"/>
      <c r="L780" s="505"/>
      <c r="M780" s="115"/>
      <c r="N780" s="505"/>
      <c r="O780" s="505"/>
      <c r="P780" s="504"/>
    </row>
    <row r="781" spans="1:16" ht="28.5" customHeight="1" x14ac:dyDescent="0.25">
      <c r="A781" s="894"/>
      <c r="B781" s="494"/>
      <c r="C781" s="469"/>
      <c r="D781" s="573"/>
      <c r="E781" s="471"/>
      <c r="F781" s="85">
        <v>7927726</v>
      </c>
      <c r="G781" s="560"/>
      <c r="H781" s="560"/>
      <c r="I781" s="505"/>
      <c r="J781" s="160"/>
      <c r="K781" s="505"/>
      <c r="L781" s="505"/>
      <c r="M781" s="115"/>
      <c r="N781" s="505"/>
      <c r="O781" s="505"/>
      <c r="P781" s="504"/>
    </row>
    <row r="782" spans="1:16" ht="36" customHeight="1" x14ac:dyDescent="0.25">
      <c r="A782" s="894"/>
      <c r="B782" s="494"/>
      <c r="C782" s="469"/>
      <c r="D782" s="573"/>
      <c r="E782" s="471"/>
      <c r="F782" s="85">
        <v>7927726</v>
      </c>
      <c r="G782" s="560"/>
      <c r="H782" s="560"/>
      <c r="I782" s="505"/>
      <c r="J782" s="160"/>
      <c r="K782" s="505"/>
      <c r="L782" s="505"/>
      <c r="M782" s="115"/>
      <c r="N782" s="505"/>
      <c r="O782" s="505"/>
      <c r="P782" s="504"/>
    </row>
    <row r="783" spans="1:16" ht="27" customHeight="1" x14ac:dyDescent="0.25">
      <c r="A783" s="894"/>
      <c r="B783" s="494"/>
      <c r="C783" s="469"/>
      <c r="D783" s="573"/>
      <c r="E783" s="471"/>
      <c r="F783" s="85">
        <v>7927726</v>
      </c>
      <c r="G783" s="560"/>
      <c r="H783" s="560"/>
      <c r="I783" s="505"/>
      <c r="J783" s="160"/>
      <c r="K783" s="505"/>
      <c r="L783" s="505"/>
      <c r="M783" s="115"/>
      <c r="N783" s="505"/>
      <c r="O783" s="505"/>
      <c r="P783" s="504"/>
    </row>
    <row r="784" spans="1:16" ht="25.5" customHeight="1" x14ac:dyDescent="0.25">
      <c r="A784" s="894"/>
      <c r="B784" s="494"/>
      <c r="C784" s="469"/>
      <c r="D784" s="573"/>
      <c r="E784" s="471"/>
      <c r="F784" s="85">
        <v>7927726.5</v>
      </c>
      <c r="G784" s="560"/>
      <c r="H784" s="560"/>
      <c r="I784" s="505"/>
      <c r="J784" s="160"/>
      <c r="K784" s="505"/>
      <c r="L784" s="505"/>
      <c r="M784" s="115"/>
      <c r="N784" s="505"/>
      <c r="O784" s="505"/>
      <c r="P784" s="504"/>
    </row>
    <row r="785" spans="1:16" ht="29.25" customHeight="1" x14ac:dyDescent="0.25">
      <c r="A785" s="894"/>
      <c r="B785" s="494"/>
      <c r="C785" s="469"/>
      <c r="D785" s="573"/>
      <c r="E785" s="471"/>
      <c r="F785" s="85">
        <v>7927726.5</v>
      </c>
      <c r="G785" s="560"/>
      <c r="H785" s="560"/>
      <c r="I785" s="505"/>
      <c r="J785" s="160"/>
      <c r="K785" s="505"/>
      <c r="L785" s="505"/>
      <c r="M785" s="115"/>
      <c r="N785" s="505"/>
      <c r="O785" s="505"/>
      <c r="P785" s="504"/>
    </row>
    <row r="786" spans="1:16" ht="33" customHeight="1" x14ac:dyDescent="0.25">
      <c r="A786" s="894"/>
      <c r="B786" s="494"/>
      <c r="C786" s="469"/>
      <c r="D786" s="573"/>
      <c r="E786" s="471"/>
      <c r="F786" s="85">
        <v>7927726.5</v>
      </c>
      <c r="G786" s="560"/>
      <c r="H786" s="560"/>
      <c r="I786" s="505"/>
      <c r="J786" s="160"/>
      <c r="K786" s="505"/>
      <c r="L786" s="505"/>
      <c r="M786" s="115"/>
      <c r="N786" s="505"/>
      <c r="O786" s="505"/>
      <c r="P786" s="504"/>
    </row>
    <row r="787" spans="1:16" ht="33" customHeight="1" x14ac:dyDescent="0.25">
      <c r="A787" s="894"/>
      <c r="B787" s="530"/>
      <c r="C787" s="469"/>
      <c r="D787" s="573"/>
      <c r="E787" s="471"/>
      <c r="F787" s="85">
        <v>7927726</v>
      </c>
      <c r="G787" s="560"/>
      <c r="H787" s="560"/>
      <c r="I787" s="505"/>
      <c r="J787" s="160"/>
      <c r="K787" s="505"/>
      <c r="L787" s="505"/>
      <c r="M787" s="115"/>
      <c r="N787" s="505"/>
      <c r="O787" s="505"/>
      <c r="P787" s="504"/>
    </row>
    <row r="788" spans="1:16" ht="30.75" customHeight="1" x14ac:dyDescent="0.25">
      <c r="A788" s="894" t="s">
        <v>271</v>
      </c>
      <c r="B788" s="493" t="s">
        <v>505</v>
      </c>
      <c r="C788" s="469" t="s">
        <v>213</v>
      </c>
      <c r="D788" s="896">
        <v>178</v>
      </c>
      <c r="E788" s="471" t="s">
        <v>10</v>
      </c>
      <c r="F788" s="85">
        <v>31232646</v>
      </c>
      <c r="G788" s="560">
        <f>SUM(F788:F795)</f>
        <v>62465290</v>
      </c>
      <c r="H788" s="560">
        <f>SUM(G788:G795)</f>
        <v>62465290</v>
      </c>
      <c r="I788" s="504"/>
      <c r="J788" s="160"/>
      <c r="K788" s="505"/>
      <c r="L788" s="505"/>
      <c r="M788" s="115"/>
      <c r="N788" s="505"/>
      <c r="O788" s="505"/>
      <c r="P788" s="504"/>
    </row>
    <row r="789" spans="1:16" ht="36.75" customHeight="1" x14ac:dyDescent="0.25">
      <c r="A789" s="894"/>
      <c r="B789" s="494"/>
      <c r="C789" s="469"/>
      <c r="D789" s="896"/>
      <c r="E789" s="471"/>
      <c r="F789" s="85">
        <v>4461806</v>
      </c>
      <c r="G789" s="560"/>
      <c r="H789" s="560"/>
      <c r="I789" s="504"/>
      <c r="J789" s="160"/>
      <c r="K789" s="505"/>
      <c r="L789" s="505"/>
      <c r="M789" s="115"/>
      <c r="N789" s="505"/>
      <c r="O789" s="505"/>
      <c r="P789" s="504"/>
    </row>
    <row r="790" spans="1:16" ht="47.25" customHeight="1" x14ac:dyDescent="0.25">
      <c r="A790" s="894"/>
      <c r="B790" s="494"/>
      <c r="C790" s="469"/>
      <c r="D790" s="896"/>
      <c r="E790" s="471"/>
      <c r="F790" s="85">
        <v>4461806</v>
      </c>
      <c r="G790" s="560"/>
      <c r="H790" s="560"/>
      <c r="I790" s="504"/>
      <c r="J790" s="160"/>
      <c r="K790" s="505"/>
      <c r="L790" s="505"/>
      <c r="M790" s="115"/>
      <c r="N790" s="505"/>
      <c r="O790" s="505"/>
      <c r="P790" s="504"/>
    </row>
    <row r="791" spans="1:16" ht="27" customHeight="1" x14ac:dyDescent="0.25">
      <c r="A791" s="894"/>
      <c r="B791" s="494"/>
      <c r="C791" s="469"/>
      <c r="D791" s="896"/>
      <c r="E791" s="471"/>
      <c r="F791" s="85">
        <v>4461806</v>
      </c>
      <c r="G791" s="560"/>
      <c r="H791" s="560"/>
      <c r="I791" s="504"/>
      <c r="J791" s="160"/>
      <c r="K791" s="505"/>
      <c r="L791" s="505"/>
      <c r="M791" s="115"/>
      <c r="N791" s="505"/>
      <c r="O791" s="505"/>
      <c r="P791" s="504"/>
    </row>
    <row r="792" spans="1:16" ht="25.5" customHeight="1" x14ac:dyDescent="0.25">
      <c r="A792" s="894"/>
      <c r="B792" s="494"/>
      <c r="C792" s="469"/>
      <c r="D792" s="896"/>
      <c r="E792" s="471"/>
      <c r="F792" s="85">
        <v>4461806</v>
      </c>
      <c r="G792" s="560"/>
      <c r="H792" s="560"/>
      <c r="I792" s="504"/>
      <c r="J792" s="160"/>
      <c r="K792" s="505"/>
      <c r="L792" s="505"/>
      <c r="M792" s="115"/>
      <c r="N792" s="505"/>
      <c r="O792" s="505"/>
      <c r="P792" s="504"/>
    </row>
    <row r="793" spans="1:16" ht="32.25" customHeight="1" x14ac:dyDescent="0.25">
      <c r="A793" s="894"/>
      <c r="B793" s="494"/>
      <c r="C793" s="469"/>
      <c r="D793" s="896"/>
      <c r="E793" s="471"/>
      <c r="F793" s="85">
        <v>4461806.5</v>
      </c>
      <c r="G793" s="560"/>
      <c r="H793" s="560"/>
      <c r="I793" s="504"/>
      <c r="J793" s="160"/>
      <c r="K793" s="505"/>
      <c r="L793" s="505"/>
      <c r="M793" s="115"/>
      <c r="N793" s="505"/>
      <c r="O793" s="505"/>
      <c r="P793" s="504"/>
    </row>
    <row r="794" spans="1:16" ht="40.5" customHeight="1" x14ac:dyDescent="0.25">
      <c r="A794" s="894"/>
      <c r="B794" s="494"/>
      <c r="C794" s="469"/>
      <c r="D794" s="896"/>
      <c r="E794" s="471"/>
      <c r="F794" s="85">
        <v>4461806.5</v>
      </c>
      <c r="G794" s="560"/>
      <c r="H794" s="560"/>
      <c r="I794" s="504"/>
      <c r="J794" s="160"/>
      <c r="K794" s="505"/>
      <c r="L794" s="505"/>
      <c r="M794" s="115"/>
      <c r="N794" s="505"/>
      <c r="O794" s="505"/>
      <c r="P794" s="504"/>
    </row>
    <row r="795" spans="1:16" ht="39.75" customHeight="1" x14ac:dyDescent="0.25">
      <c r="A795" s="894"/>
      <c r="B795" s="530"/>
      <c r="C795" s="469"/>
      <c r="D795" s="896"/>
      <c r="E795" s="471"/>
      <c r="F795" s="85">
        <v>4461807</v>
      </c>
      <c r="G795" s="560"/>
      <c r="H795" s="560"/>
      <c r="I795" s="504"/>
      <c r="J795" s="160"/>
      <c r="K795" s="505"/>
      <c r="L795" s="505"/>
      <c r="M795" s="115"/>
      <c r="N795" s="505"/>
      <c r="O795" s="505"/>
      <c r="P795" s="504"/>
    </row>
    <row r="796" spans="1:16" ht="38.25" customHeight="1" x14ac:dyDescent="0.25">
      <c r="A796" s="915" t="s">
        <v>272</v>
      </c>
      <c r="B796" s="616">
        <v>146308411.69999999</v>
      </c>
      <c r="C796" s="469" t="s">
        <v>185</v>
      </c>
      <c r="D796" s="573">
        <v>181</v>
      </c>
      <c r="E796" s="471" t="s">
        <v>10</v>
      </c>
      <c r="F796" s="137">
        <v>35577600</v>
      </c>
      <c r="G796" s="560">
        <f>SUM(F796:F803)</f>
        <v>71152765</v>
      </c>
      <c r="H796" s="809">
        <f>SUM(G796:G815)</f>
        <v>142336876.30000001</v>
      </c>
      <c r="I796" s="504"/>
      <c r="J796" s="345">
        <v>22011020.399999999</v>
      </c>
      <c r="K796" s="544">
        <f>SUM(J796:J815)</f>
        <v>120817086.10000001</v>
      </c>
      <c r="L796" s="505"/>
      <c r="M796" s="115"/>
      <c r="N796" s="505"/>
      <c r="O796" s="497" t="s">
        <v>649</v>
      </c>
      <c r="P796" s="474" t="s">
        <v>550</v>
      </c>
    </row>
    <row r="797" spans="1:16" ht="32.25" customHeight="1" x14ac:dyDescent="0.25">
      <c r="A797" s="915"/>
      <c r="B797" s="519"/>
      <c r="C797" s="469"/>
      <c r="D797" s="573"/>
      <c r="E797" s="471"/>
      <c r="F797" s="137">
        <v>5385038</v>
      </c>
      <c r="G797" s="560"/>
      <c r="H797" s="809"/>
      <c r="I797" s="504"/>
      <c r="J797" s="345">
        <v>8649974</v>
      </c>
      <c r="K797" s="544"/>
      <c r="L797" s="505"/>
      <c r="M797" s="115"/>
      <c r="N797" s="505"/>
      <c r="O797" s="497"/>
      <c r="P797" s="474"/>
    </row>
    <row r="798" spans="1:16" ht="36.75" customHeight="1" x14ac:dyDescent="0.25">
      <c r="A798" s="915"/>
      <c r="B798" s="519"/>
      <c r="C798" s="469"/>
      <c r="D798" s="573"/>
      <c r="E798" s="471"/>
      <c r="F798" s="137">
        <v>5385038</v>
      </c>
      <c r="G798" s="560"/>
      <c r="H798" s="809"/>
      <c r="I798" s="504"/>
      <c r="J798" s="345">
        <v>35577600</v>
      </c>
      <c r="K798" s="544"/>
      <c r="L798" s="505"/>
      <c r="M798" s="115"/>
      <c r="N798" s="505"/>
      <c r="O798" s="497"/>
      <c r="P798" s="474"/>
    </row>
    <row r="799" spans="1:16" ht="30.75" customHeight="1" x14ac:dyDescent="0.25">
      <c r="A799" s="915"/>
      <c r="B799" s="519"/>
      <c r="C799" s="469"/>
      <c r="D799" s="573"/>
      <c r="E799" s="471"/>
      <c r="F799" s="137">
        <v>5385038</v>
      </c>
      <c r="G799" s="560"/>
      <c r="H799" s="809"/>
      <c r="I799" s="504"/>
      <c r="J799" s="345">
        <v>5385038</v>
      </c>
      <c r="K799" s="544"/>
      <c r="L799" s="505"/>
      <c r="M799" s="115"/>
      <c r="N799" s="505"/>
      <c r="O799" s="497"/>
      <c r="P799" s="474"/>
    </row>
    <row r="800" spans="1:16" ht="29.25" customHeight="1" x14ac:dyDescent="0.25">
      <c r="A800" s="915"/>
      <c r="B800" s="519"/>
      <c r="C800" s="469"/>
      <c r="D800" s="573"/>
      <c r="E800" s="471"/>
      <c r="F800" s="137">
        <v>5385038</v>
      </c>
      <c r="G800" s="560"/>
      <c r="H800" s="809"/>
      <c r="I800" s="504"/>
      <c r="J800" s="345">
        <v>5385038</v>
      </c>
      <c r="K800" s="544"/>
      <c r="L800" s="505"/>
      <c r="M800" s="115"/>
      <c r="N800" s="505"/>
      <c r="O800" s="497"/>
      <c r="P800" s="474"/>
    </row>
    <row r="801" spans="1:16" ht="39.75" customHeight="1" x14ac:dyDescent="0.25">
      <c r="A801" s="915"/>
      <c r="B801" s="519"/>
      <c r="C801" s="469"/>
      <c r="D801" s="573"/>
      <c r="E801" s="471"/>
      <c r="F801" s="85">
        <v>5385038</v>
      </c>
      <c r="G801" s="560"/>
      <c r="H801" s="809"/>
      <c r="I801" s="504"/>
      <c r="J801" s="345">
        <v>5385038</v>
      </c>
      <c r="K801" s="544"/>
      <c r="L801" s="505"/>
      <c r="M801" s="115"/>
      <c r="N801" s="505"/>
      <c r="O801" s="497"/>
      <c r="P801" s="474"/>
    </row>
    <row r="802" spans="1:16" ht="28.5" customHeight="1" x14ac:dyDescent="0.25">
      <c r="A802" s="915"/>
      <c r="B802" s="519"/>
      <c r="C802" s="469"/>
      <c r="D802" s="573"/>
      <c r="E802" s="471"/>
      <c r="F802" s="137">
        <v>5385038</v>
      </c>
      <c r="G802" s="560"/>
      <c r="H802" s="809"/>
      <c r="I802" s="504"/>
      <c r="J802" s="345">
        <v>5385038</v>
      </c>
      <c r="K802" s="544"/>
      <c r="L802" s="505"/>
      <c r="M802" s="115"/>
      <c r="N802" s="505"/>
      <c r="O802" s="497"/>
      <c r="P802" s="474"/>
    </row>
    <row r="803" spans="1:16" ht="34.5" customHeight="1" x14ac:dyDescent="0.25">
      <c r="A803" s="915"/>
      <c r="B803" s="519"/>
      <c r="C803" s="469"/>
      <c r="D803" s="573"/>
      <c r="E803" s="471"/>
      <c r="F803" s="137">
        <v>3264937</v>
      </c>
      <c r="G803" s="560"/>
      <c r="H803" s="809"/>
      <c r="I803" s="504"/>
      <c r="J803" s="345">
        <v>30847233.300000001</v>
      </c>
      <c r="K803" s="544"/>
      <c r="L803" s="505"/>
      <c r="M803" s="115"/>
      <c r="N803" s="505"/>
      <c r="O803" s="497"/>
      <c r="P803" s="474"/>
    </row>
    <row r="804" spans="1:16" ht="33" customHeight="1" x14ac:dyDescent="0.25">
      <c r="A804" s="915"/>
      <c r="B804" s="519"/>
      <c r="C804" s="469" t="s">
        <v>235</v>
      </c>
      <c r="D804" s="573">
        <v>182</v>
      </c>
      <c r="E804" s="471" t="s">
        <v>10</v>
      </c>
      <c r="F804" s="137">
        <v>15422400</v>
      </c>
      <c r="G804" s="560">
        <f>SUM(F804:F811)</f>
        <v>30847233.300000001</v>
      </c>
      <c r="H804" s="809"/>
      <c r="I804" s="504"/>
      <c r="J804" s="345">
        <v>2191106.4</v>
      </c>
      <c r="K804" s="544"/>
      <c r="L804" s="505"/>
      <c r="M804" s="115"/>
      <c r="N804" s="505"/>
      <c r="O804" s="497"/>
      <c r="P804" s="474"/>
    </row>
    <row r="805" spans="1:16" ht="33" customHeight="1" x14ac:dyDescent="0.25">
      <c r="A805" s="915"/>
      <c r="B805" s="519"/>
      <c r="C805" s="469"/>
      <c r="D805" s="573"/>
      <c r="E805" s="471"/>
      <c r="F805" s="137">
        <v>1900676</v>
      </c>
      <c r="G805" s="560"/>
      <c r="H805" s="809"/>
      <c r="I805" s="504"/>
      <c r="J805" s="234"/>
      <c r="K805" s="544"/>
      <c r="L805" s="505"/>
      <c r="M805" s="115"/>
      <c r="N805" s="505"/>
      <c r="O805" s="497"/>
      <c r="P805" s="474"/>
    </row>
    <row r="806" spans="1:16" ht="36" customHeight="1" x14ac:dyDescent="0.25">
      <c r="A806" s="915"/>
      <c r="B806" s="519"/>
      <c r="C806" s="469"/>
      <c r="D806" s="573"/>
      <c r="E806" s="471"/>
      <c r="F806" s="137">
        <v>1900676</v>
      </c>
      <c r="G806" s="560"/>
      <c r="H806" s="809"/>
      <c r="I806" s="504"/>
      <c r="J806" s="234"/>
      <c r="K806" s="544"/>
      <c r="L806" s="505"/>
      <c r="M806" s="115"/>
      <c r="N806" s="505"/>
      <c r="O806" s="497"/>
      <c r="P806" s="474"/>
    </row>
    <row r="807" spans="1:16" ht="36.75" customHeight="1" x14ac:dyDescent="0.25">
      <c r="A807" s="915"/>
      <c r="B807" s="519"/>
      <c r="C807" s="469"/>
      <c r="D807" s="573"/>
      <c r="E807" s="471"/>
      <c r="F807" s="137">
        <v>1900676</v>
      </c>
      <c r="G807" s="560"/>
      <c r="H807" s="809"/>
      <c r="I807" s="504"/>
      <c r="J807" s="234"/>
      <c r="K807" s="544"/>
      <c r="L807" s="505"/>
      <c r="M807" s="115"/>
      <c r="N807" s="505"/>
      <c r="O807" s="497"/>
      <c r="P807" s="474"/>
    </row>
    <row r="808" spans="1:16" ht="33" customHeight="1" x14ac:dyDescent="0.25">
      <c r="A808" s="915"/>
      <c r="B808" s="519"/>
      <c r="C808" s="469"/>
      <c r="D808" s="573"/>
      <c r="E808" s="471"/>
      <c r="F808" s="137">
        <v>1900676</v>
      </c>
      <c r="G808" s="560"/>
      <c r="H808" s="809"/>
      <c r="I808" s="504"/>
      <c r="J808" s="234"/>
      <c r="K808" s="544"/>
      <c r="L808" s="505"/>
      <c r="M808" s="115"/>
      <c r="N808" s="505"/>
      <c r="O808" s="497"/>
      <c r="P808" s="474"/>
    </row>
    <row r="809" spans="1:16" ht="25.5" customHeight="1" x14ac:dyDescent="0.25">
      <c r="A809" s="915"/>
      <c r="B809" s="519"/>
      <c r="C809" s="469"/>
      <c r="D809" s="573"/>
      <c r="E809" s="471"/>
      <c r="F809" s="137">
        <v>1900676</v>
      </c>
      <c r="G809" s="560"/>
      <c r="H809" s="809"/>
      <c r="I809" s="504"/>
      <c r="J809" s="234"/>
      <c r="K809" s="544"/>
      <c r="L809" s="505"/>
      <c r="M809" s="115"/>
      <c r="N809" s="505"/>
      <c r="O809" s="497"/>
      <c r="P809" s="474"/>
    </row>
    <row r="810" spans="1:16" ht="32.25" customHeight="1" x14ac:dyDescent="0.25">
      <c r="A810" s="915"/>
      <c r="B810" s="519"/>
      <c r="C810" s="469"/>
      <c r="D810" s="573"/>
      <c r="E810" s="471"/>
      <c r="F810" s="137">
        <v>1900676</v>
      </c>
      <c r="G810" s="560"/>
      <c r="H810" s="809"/>
      <c r="I810" s="504"/>
      <c r="J810" s="234"/>
      <c r="K810" s="544"/>
      <c r="L810" s="505"/>
      <c r="M810" s="115"/>
      <c r="N810" s="505"/>
      <c r="O810" s="497"/>
      <c r="P810" s="474"/>
    </row>
    <row r="811" spans="1:16" ht="25.5" customHeight="1" x14ac:dyDescent="0.25">
      <c r="A811" s="915"/>
      <c r="B811" s="519"/>
      <c r="C811" s="469"/>
      <c r="D811" s="573"/>
      <c r="E811" s="471"/>
      <c r="F811" s="137">
        <v>4020777.3</v>
      </c>
      <c r="G811" s="560"/>
      <c r="H811" s="809"/>
      <c r="I811" s="504"/>
      <c r="J811" s="234"/>
      <c r="K811" s="544"/>
      <c r="L811" s="505"/>
      <c r="M811" s="115"/>
      <c r="N811" s="505"/>
      <c r="O811" s="497"/>
      <c r="P811" s="474"/>
    </row>
    <row r="812" spans="1:16" ht="27" customHeight="1" x14ac:dyDescent="0.25">
      <c r="A812" s="915"/>
      <c r="B812" s="519"/>
      <c r="C812" s="469"/>
      <c r="D812" s="917">
        <v>6</v>
      </c>
      <c r="E812" s="474" t="s">
        <v>269</v>
      </c>
      <c r="F812" s="137">
        <v>2191106.4</v>
      </c>
      <c r="G812" s="560">
        <f>SUM(F812:F813)</f>
        <v>3651844</v>
      </c>
      <c r="H812" s="809"/>
      <c r="I812" s="504"/>
      <c r="J812" s="234"/>
      <c r="K812" s="544"/>
      <c r="L812" s="505"/>
      <c r="M812" s="115"/>
      <c r="N812" s="505"/>
      <c r="O812" s="497"/>
      <c r="P812" s="474"/>
    </row>
    <row r="813" spans="1:16" ht="30.75" customHeight="1" x14ac:dyDescent="0.25">
      <c r="A813" s="915"/>
      <c r="B813" s="519"/>
      <c r="C813" s="469"/>
      <c r="D813" s="917"/>
      <c r="E813" s="474"/>
      <c r="F813" s="85">
        <v>1460737.6</v>
      </c>
      <c r="G813" s="560"/>
      <c r="H813" s="809"/>
      <c r="I813" s="504"/>
      <c r="J813" s="234"/>
      <c r="K813" s="544"/>
      <c r="L813" s="505"/>
      <c r="M813" s="115"/>
      <c r="N813" s="505"/>
      <c r="O813" s="497"/>
      <c r="P813" s="474"/>
    </row>
    <row r="814" spans="1:16" ht="30.75" customHeight="1" x14ac:dyDescent="0.25">
      <c r="A814" s="915"/>
      <c r="B814" s="519"/>
      <c r="C814" s="469" t="s">
        <v>185</v>
      </c>
      <c r="D814" s="917">
        <v>299</v>
      </c>
      <c r="E814" s="471" t="s">
        <v>11</v>
      </c>
      <c r="F814" s="137">
        <v>22011020.399999999</v>
      </c>
      <c r="G814" s="560">
        <f>SUM(F814:F815)</f>
        <v>36685034</v>
      </c>
      <c r="H814" s="809"/>
      <c r="I814" s="504"/>
      <c r="J814" s="234"/>
      <c r="K814" s="544"/>
      <c r="L814" s="505"/>
      <c r="M814" s="115"/>
      <c r="N814" s="505"/>
      <c r="O814" s="497"/>
      <c r="P814" s="474"/>
    </row>
    <row r="815" spans="1:16" ht="28.5" customHeight="1" x14ac:dyDescent="0.25">
      <c r="A815" s="915"/>
      <c r="B815" s="639"/>
      <c r="C815" s="469"/>
      <c r="D815" s="917"/>
      <c r="E815" s="471"/>
      <c r="F815" s="85">
        <v>14674013.6</v>
      </c>
      <c r="G815" s="560"/>
      <c r="H815" s="809"/>
      <c r="I815" s="504"/>
      <c r="J815" s="234"/>
      <c r="K815" s="544"/>
      <c r="L815" s="505"/>
      <c r="M815" s="115"/>
      <c r="N815" s="505"/>
      <c r="O815" s="497"/>
      <c r="P815" s="474"/>
    </row>
    <row r="816" spans="1:16" ht="42" customHeight="1" x14ac:dyDescent="0.25">
      <c r="A816" s="792" t="s">
        <v>273</v>
      </c>
      <c r="B816" s="761">
        <v>209738150</v>
      </c>
      <c r="C816" s="469" t="s">
        <v>242</v>
      </c>
      <c r="D816" s="573">
        <v>221</v>
      </c>
      <c r="E816" s="471" t="s">
        <v>10</v>
      </c>
      <c r="F816" s="277">
        <v>104869075</v>
      </c>
      <c r="G816" s="560">
        <f>F816+F817</f>
        <v>209738150</v>
      </c>
      <c r="H816" s="583">
        <f>G816+G817</f>
        <v>209738150</v>
      </c>
      <c r="I816" s="638">
        <f>(B816-H816)</f>
        <v>0</v>
      </c>
      <c r="J816" s="761">
        <v>209738150</v>
      </c>
      <c r="K816" s="822">
        <v>209738150</v>
      </c>
      <c r="L816" s="522">
        <f>(B816-K816)</f>
        <v>0</v>
      </c>
      <c r="M816" s="270"/>
      <c r="N816" s="522">
        <f>(I816-L816)</f>
        <v>0</v>
      </c>
      <c r="O816" s="497" t="s">
        <v>397</v>
      </c>
      <c r="P816" s="527" t="s">
        <v>551</v>
      </c>
    </row>
    <row r="817" spans="1:16" ht="15.75" x14ac:dyDescent="0.25">
      <c r="A817" s="792"/>
      <c r="B817" s="761"/>
      <c r="C817" s="469"/>
      <c r="D817" s="573"/>
      <c r="E817" s="471"/>
      <c r="F817" s="277">
        <v>104869075</v>
      </c>
      <c r="G817" s="560"/>
      <c r="H817" s="583"/>
      <c r="I817" s="638"/>
      <c r="J817" s="761"/>
      <c r="K817" s="822"/>
      <c r="L817" s="522"/>
      <c r="M817" s="270"/>
      <c r="N817" s="522"/>
      <c r="O817" s="497"/>
      <c r="P817" s="474"/>
    </row>
    <row r="818" spans="1:16" ht="36.75" customHeight="1" x14ac:dyDescent="0.25">
      <c r="A818" s="791" t="s">
        <v>274</v>
      </c>
      <c r="B818" s="560">
        <v>63321180</v>
      </c>
      <c r="C818" s="541" t="s">
        <v>200</v>
      </c>
      <c r="D818" s="573">
        <v>219</v>
      </c>
      <c r="E818" s="541" t="s">
        <v>10</v>
      </c>
      <c r="F818" s="277">
        <v>31660590</v>
      </c>
      <c r="G818" s="560">
        <f>SUM(F818:F820)</f>
        <v>63321180</v>
      </c>
      <c r="H818" s="583">
        <f>SUM(G818:G820)</f>
        <v>63321180</v>
      </c>
      <c r="I818" s="514">
        <f>(B818-H818)</f>
        <v>0</v>
      </c>
      <c r="J818" s="140">
        <v>31660590</v>
      </c>
      <c r="K818" s="521">
        <f>SUM(J818:J820)</f>
        <v>63321180</v>
      </c>
      <c r="L818" s="514">
        <f>(B818-K818)</f>
        <v>0</v>
      </c>
      <c r="M818" s="270"/>
      <c r="N818" s="514">
        <f>(I818-L818)</f>
        <v>0</v>
      </c>
      <c r="O818" s="497" t="s">
        <v>397</v>
      </c>
      <c r="P818" s="595" t="s">
        <v>552</v>
      </c>
    </row>
    <row r="819" spans="1:16" ht="44.25" customHeight="1" x14ac:dyDescent="0.25">
      <c r="A819" s="791"/>
      <c r="B819" s="560"/>
      <c r="C819" s="541"/>
      <c r="D819" s="573"/>
      <c r="E819" s="541"/>
      <c r="F819" s="277">
        <v>13531736.17</v>
      </c>
      <c r="G819" s="560"/>
      <c r="H819" s="583"/>
      <c r="I819" s="514"/>
      <c r="J819" s="140">
        <v>18128853.829999998</v>
      </c>
      <c r="K819" s="521"/>
      <c r="L819" s="514"/>
      <c r="M819" s="270"/>
      <c r="N819" s="514"/>
      <c r="O819" s="497"/>
      <c r="P819" s="595"/>
    </row>
    <row r="820" spans="1:16" ht="15.75" x14ac:dyDescent="0.25">
      <c r="A820" s="791"/>
      <c r="B820" s="560"/>
      <c r="C820" s="541"/>
      <c r="D820" s="573"/>
      <c r="E820" s="541"/>
      <c r="F820" s="277">
        <v>18128853.829999998</v>
      </c>
      <c r="G820" s="560"/>
      <c r="H820" s="583"/>
      <c r="I820" s="514"/>
      <c r="J820" s="140">
        <v>13531736.17</v>
      </c>
      <c r="K820" s="521"/>
      <c r="L820" s="514"/>
      <c r="M820" s="270"/>
      <c r="N820" s="514"/>
      <c r="O820" s="497"/>
      <c r="P820" s="595"/>
    </row>
    <row r="821" spans="1:16" ht="30.75" customHeight="1" x14ac:dyDescent="0.25">
      <c r="A821" s="916" t="s">
        <v>275</v>
      </c>
      <c r="B821" s="761">
        <v>104791790</v>
      </c>
      <c r="C821" s="908" t="s">
        <v>174</v>
      </c>
      <c r="D821" s="917">
        <v>213</v>
      </c>
      <c r="E821" s="908" t="s">
        <v>10</v>
      </c>
      <c r="F821" s="277">
        <v>52395895</v>
      </c>
      <c r="G821" s="560">
        <f>SUM(F821:F823)</f>
        <v>104791790</v>
      </c>
      <c r="H821" s="583">
        <f>SUM(G821:G823)</f>
        <v>104791790</v>
      </c>
      <c r="I821" s="638">
        <f>(B821-H821)</f>
        <v>0</v>
      </c>
      <c r="J821" s="559">
        <v>104791790</v>
      </c>
      <c r="K821" s="583">
        <f>SUM(J821:J823)</f>
        <v>104791790</v>
      </c>
      <c r="L821" s="514">
        <f>(B821-K821)</f>
        <v>0</v>
      </c>
      <c r="M821" s="270"/>
      <c r="N821" s="514">
        <f>(I821-L821)</f>
        <v>0</v>
      </c>
      <c r="O821" s="497" t="s">
        <v>397</v>
      </c>
      <c r="P821" s="541" t="s">
        <v>553</v>
      </c>
    </row>
    <row r="822" spans="1:16" ht="33" customHeight="1" x14ac:dyDescent="0.25">
      <c r="A822" s="916"/>
      <c r="B822" s="761"/>
      <c r="C822" s="908"/>
      <c r="D822" s="917"/>
      <c r="E822" s="908"/>
      <c r="F822" s="277">
        <v>46000965</v>
      </c>
      <c r="G822" s="560"/>
      <c r="H822" s="583"/>
      <c r="I822" s="638"/>
      <c r="J822" s="559"/>
      <c r="K822" s="583"/>
      <c r="L822" s="514"/>
      <c r="M822" s="270"/>
      <c r="N822" s="514"/>
      <c r="O822" s="497"/>
      <c r="P822" s="541"/>
    </row>
    <row r="823" spans="1:16" ht="15.75" x14ac:dyDescent="0.25">
      <c r="A823" s="916"/>
      <c r="B823" s="761"/>
      <c r="C823" s="908"/>
      <c r="D823" s="917"/>
      <c r="E823" s="908"/>
      <c r="F823" s="277">
        <v>6394930</v>
      </c>
      <c r="G823" s="560"/>
      <c r="H823" s="583"/>
      <c r="I823" s="638"/>
      <c r="J823" s="559"/>
      <c r="K823" s="583"/>
      <c r="L823" s="514"/>
      <c r="M823" s="270"/>
      <c r="N823" s="514"/>
      <c r="O823" s="497"/>
      <c r="P823" s="541"/>
    </row>
    <row r="824" spans="1:16" ht="30.75" customHeight="1" x14ac:dyDescent="0.25">
      <c r="A824" s="792" t="s">
        <v>276</v>
      </c>
      <c r="B824" s="761">
        <v>101102104</v>
      </c>
      <c r="C824" s="471" t="s">
        <v>174</v>
      </c>
      <c r="D824" s="917">
        <v>211</v>
      </c>
      <c r="E824" s="471" t="s">
        <v>10</v>
      </c>
      <c r="F824" s="277">
        <v>50551052</v>
      </c>
      <c r="G824" s="560">
        <f>SUM(F824:F825)</f>
        <v>101102104</v>
      </c>
      <c r="H824" s="583">
        <f>SUM(G824:G825)</f>
        <v>101102104</v>
      </c>
      <c r="I824" s="638">
        <f>(B824-H824)</f>
        <v>0</v>
      </c>
      <c r="J824" s="559">
        <v>101102104</v>
      </c>
      <c r="K824" s="521">
        <v>101102104</v>
      </c>
      <c r="L824" s="514">
        <f>(B824-K824)</f>
        <v>0</v>
      </c>
      <c r="M824" s="270"/>
      <c r="N824" s="514">
        <f>(I824-L824)</f>
        <v>0</v>
      </c>
      <c r="O824" s="497" t="s">
        <v>397</v>
      </c>
      <c r="P824" s="541" t="s">
        <v>554</v>
      </c>
    </row>
    <row r="825" spans="1:16" ht="15.75" x14ac:dyDescent="0.25">
      <c r="A825" s="792"/>
      <c r="B825" s="761"/>
      <c r="C825" s="471"/>
      <c r="D825" s="917"/>
      <c r="E825" s="471"/>
      <c r="F825" s="277">
        <v>50551052</v>
      </c>
      <c r="G825" s="560"/>
      <c r="H825" s="583"/>
      <c r="I825" s="638"/>
      <c r="J825" s="559"/>
      <c r="K825" s="521"/>
      <c r="L825" s="514"/>
      <c r="M825" s="270"/>
      <c r="N825" s="514"/>
      <c r="O825" s="497"/>
      <c r="P825" s="541"/>
    </row>
    <row r="826" spans="1:16" ht="30.75" customHeight="1" x14ac:dyDescent="0.25">
      <c r="A826" s="792" t="s">
        <v>277</v>
      </c>
      <c r="B826" s="761">
        <v>133457879</v>
      </c>
      <c r="C826" s="469" t="s">
        <v>219</v>
      </c>
      <c r="D826" s="917">
        <v>215</v>
      </c>
      <c r="E826" s="471" t="s">
        <v>10</v>
      </c>
      <c r="F826" s="277">
        <v>45368685</v>
      </c>
      <c r="G826" s="560">
        <f>SUM(F826:F827)</f>
        <v>90737264</v>
      </c>
      <c r="H826" s="907">
        <f>SUM(G826:G828)</f>
        <v>133457879</v>
      </c>
      <c r="I826" s="638">
        <f>(B826-H826)</f>
        <v>0</v>
      </c>
      <c r="J826" s="299">
        <v>42720615</v>
      </c>
      <c r="K826" s="605">
        <f>SUM(J826:J828)</f>
        <v>133457879</v>
      </c>
      <c r="L826" s="514">
        <f>(B826-K826)</f>
        <v>0</v>
      </c>
      <c r="M826" s="270"/>
      <c r="N826" s="514">
        <f>(I826-L826)</f>
        <v>0</v>
      </c>
      <c r="O826" s="497" t="s">
        <v>397</v>
      </c>
      <c r="P826" s="474" t="s">
        <v>555</v>
      </c>
    </row>
    <row r="827" spans="1:16" ht="25.5" customHeight="1" x14ac:dyDescent="0.25">
      <c r="A827" s="792"/>
      <c r="B827" s="761"/>
      <c r="C827" s="469"/>
      <c r="D827" s="917"/>
      <c r="E827" s="471"/>
      <c r="F827" s="277">
        <v>45368579</v>
      </c>
      <c r="G827" s="560"/>
      <c r="H827" s="907"/>
      <c r="I827" s="638"/>
      <c r="J827" s="299">
        <v>45368685</v>
      </c>
      <c r="K827" s="605"/>
      <c r="L827" s="514"/>
      <c r="M827" s="270"/>
      <c r="N827" s="514"/>
      <c r="O827" s="497"/>
      <c r="P827" s="474"/>
    </row>
    <row r="828" spans="1:16" ht="34.5" customHeight="1" x14ac:dyDescent="0.25">
      <c r="A828" s="792"/>
      <c r="B828" s="761"/>
      <c r="C828" s="469"/>
      <c r="D828" s="274">
        <v>306</v>
      </c>
      <c r="E828" s="263" t="s">
        <v>11</v>
      </c>
      <c r="F828" s="277">
        <v>42720615</v>
      </c>
      <c r="G828" s="271">
        <f>F828</f>
        <v>42720615</v>
      </c>
      <c r="H828" s="907"/>
      <c r="I828" s="638"/>
      <c r="J828" s="299">
        <v>45368579</v>
      </c>
      <c r="K828" s="605"/>
      <c r="L828" s="514"/>
      <c r="M828" s="270"/>
      <c r="N828" s="514"/>
      <c r="O828" s="497"/>
      <c r="P828" s="474"/>
    </row>
    <row r="829" spans="1:16" ht="55.5" customHeight="1" x14ac:dyDescent="0.25">
      <c r="A829" s="203" t="s">
        <v>170</v>
      </c>
      <c r="B829" s="116">
        <v>200004880</v>
      </c>
      <c r="C829" s="50" t="s">
        <v>173</v>
      </c>
      <c r="D829" s="42">
        <v>174</v>
      </c>
      <c r="E829" s="41" t="s">
        <v>11</v>
      </c>
      <c r="F829" s="44">
        <v>80001952</v>
      </c>
      <c r="G829" s="43">
        <v>80001952</v>
      </c>
      <c r="H829" s="127">
        <f>F829</f>
        <v>80001952</v>
      </c>
      <c r="I829" s="128">
        <f>(B829-H829)</f>
        <v>120002928</v>
      </c>
      <c r="J829" s="232">
        <v>80001952</v>
      </c>
      <c r="K829" s="129">
        <v>80001952</v>
      </c>
      <c r="L829" s="130">
        <f>(B829-K829)</f>
        <v>120002928</v>
      </c>
      <c r="M829" s="115"/>
      <c r="N829" s="131">
        <f>(I829-L829)</f>
        <v>0</v>
      </c>
      <c r="O829" s="132" t="s">
        <v>394</v>
      </c>
      <c r="P829" s="200" t="s">
        <v>428</v>
      </c>
    </row>
    <row r="830" spans="1:16" ht="47.25" customHeight="1" x14ac:dyDescent="0.25">
      <c r="A830" s="792" t="s">
        <v>171</v>
      </c>
      <c r="B830" s="801">
        <v>149423312</v>
      </c>
      <c r="C830" s="469" t="s">
        <v>174</v>
      </c>
      <c r="D830" s="573">
        <v>174</v>
      </c>
      <c r="E830" s="471" t="s">
        <v>11</v>
      </c>
      <c r="F830" s="44">
        <v>59769325</v>
      </c>
      <c r="G830" s="578">
        <v>125145012.47</v>
      </c>
      <c r="H830" s="583">
        <f>SUM(F830:F832)</f>
        <v>125145012.47</v>
      </c>
      <c r="I830" s="982">
        <f>(B830-H830)</f>
        <v>24278299.530000001</v>
      </c>
      <c r="J830" s="185">
        <v>65375687.469999999</v>
      </c>
      <c r="K830" s="583">
        <f>SUM(H830:H832)</f>
        <v>125145012.47</v>
      </c>
      <c r="L830" s="539">
        <f>(B830-K830)</f>
        <v>24278299.530000001</v>
      </c>
      <c r="M830" s="115"/>
      <c r="N830" s="539">
        <f>(I830-L830)</f>
        <v>0</v>
      </c>
      <c r="O830" s="1011" t="s">
        <v>394</v>
      </c>
      <c r="P830" s="527" t="s">
        <v>429</v>
      </c>
    </row>
    <row r="831" spans="1:16" ht="15.75" x14ac:dyDescent="0.25">
      <c r="A831" s="792"/>
      <c r="B831" s="801"/>
      <c r="C831" s="469"/>
      <c r="D831" s="573"/>
      <c r="E831" s="471"/>
      <c r="F831" s="44">
        <v>65375687.469999999</v>
      </c>
      <c r="G831" s="657"/>
      <c r="H831" s="583"/>
      <c r="I831" s="982"/>
      <c r="J831" s="975">
        <v>59769325</v>
      </c>
      <c r="K831" s="583"/>
      <c r="L831" s="539"/>
      <c r="M831" s="115"/>
      <c r="N831" s="539"/>
      <c r="O831" s="1011"/>
      <c r="P831" s="474"/>
    </row>
    <row r="832" spans="1:16" ht="15.75" x14ac:dyDescent="0.25">
      <c r="A832" s="792"/>
      <c r="B832" s="801"/>
      <c r="C832" s="469"/>
      <c r="D832" s="573"/>
      <c r="E832" s="471"/>
      <c r="F832" s="44">
        <v>0</v>
      </c>
      <c r="G832" s="579"/>
      <c r="H832" s="583"/>
      <c r="I832" s="982"/>
      <c r="J832" s="976"/>
      <c r="K832" s="583"/>
      <c r="L832" s="539"/>
      <c r="M832" s="115"/>
      <c r="N832" s="539"/>
      <c r="O832" s="1011"/>
      <c r="P832" s="474"/>
    </row>
    <row r="833" spans="1:16" ht="15.75" customHeight="1" x14ac:dyDescent="0.25">
      <c r="A833" s="792" t="s">
        <v>172</v>
      </c>
      <c r="B833" s="694">
        <v>114070920</v>
      </c>
      <c r="C833" s="469" t="s">
        <v>175</v>
      </c>
      <c r="D833" s="573">
        <v>174</v>
      </c>
      <c r="E833" s="471" t="s">
        <v>11</v>
      </c>
      <c r="F833" s="44">
        <v>58176169.200000003</v>
      </c>
      <c r="G833" s="578">
        <v>103804537.2</v>
      </c>
      <c r="H833" s="583">
        <f>SUM(F833:F834)</f>
        <v>103804537.2</v>
      </c>
      <c r="I833" s="539">
        <f>(B833-H833)</f>
        <v>10266382.799999997</v>
      </c>
      <c r="J833" s="162"/>
      <c r="K833" s="583">
        <f>SUM(H833:H834)</f>
        <v>103804537.2</v>
      </c>
      <c r="L833" s="539">
        <f>(B833-K833)</f>
        <v>10266382.799999997</v>
      </c>
      <c r="M833" s="115"/>
      <c r="N833" s="522">
        <f>(I833-L833)</f>
        <v>0</v>
      </c>
      <c r="O833" s="1011" t="s">
        <v>394</v>
      </c>
      <c r="P833" s="474" t="s">
        <v>430</v>
      </c>
    </row>
    <row r="834" spans="1:16" ht="39.75" customHeight="1" x14ac:dyDescent="0.25">
      <c r="A834" s="792"/>
      <c r="B834" s="696"/>
      <c r="C834" s="469"/>
      <c r="D834" s="573"/>
      <c r="E834" s="471"/>
      <c r="F834" s="44">
        <v>45628368</v>
      </c>
      <c r="G834" s="579"/>
      <c r="H834" s="583"/>
      <c r="I834" s="539"/>
      <c r="J834" s="162"/>
      <c r="K834" s="583"/>
      <c r="L834" s="539"/>
      <c r="M834" s="115"/>
      <c r="N834" s="522"/>
      <c r="O834" s="1011"/>
      <c r="P834" s="474"/>
    </row>
    <row r="835" spans="1:16" ht="39.75" customHeight="1" x14ac:dyDescent="0.25">
      <c r="A835" s="792" t="s">
        <v>278</v>
      </c>
      <c r="B835" s="560">
        <v>70179999</v>
      </c>
      <c r="C835" s="469" t="s">
        <v>200</v>
      </c>
      <c r="D835" s="573">
        <v>174</v>
      </c>
      <c r="E835" s="471" t="s">
        <v>11</v>
      </c>
      <c r="F835" s="277">
        <v>28072000</v>
      </c>
      <c r="G835" s="560">
        <v>70179999</v>
      </c>
      <c r="H835" s="583">
        <v>70179999</v>
      </c>
      <c r="I835" s="539">
        <f>(B835-H835)</f>
        <v>0</v>
      </c>
      <c r="J835" s="140">
        <v>5335083.12</v>
      </c>
      <c r="K835" s="521">
        <f>SUM(J835:J837)</f>
        <v>70179999</v>
      </c>
      <c r="L835" s="539">
        <f>(B835-K835)</f>
        <v>0</v>
      </c>
      <c r="M835" s="270"/>
      <c r="N835" s="522">
        <f>(I835-L835)</f>
        <v>0</v>
      </c>
      <c r="O835" s="497" t="s">
        <v>397</v>
      </c>
      <c r="P835" s="541" t="s">
        <v>556</v>
      </c>
    </row>
    <row r="836" spans="1:16" ht="39.75" customHeight="1" x14ac:dyDescent="0.25">
      <c r="A836" s="792"/>
      <c r="B836" s="560"/>
      <c r="C836" s="469"/>
      <c r="D836" s="573"/>
      <c r="E836" s="471"/>
      <c r="F836" s="277">
        <v>36772915.880000003</v>
      </c>
      <c r="G836" s="560"/>
      <c r="H836" s="583"/>
      <c r="I836" s="539"/>
      <c r="J836" s="140">
        <v>36772915.880000003</v>
      </c>
      <c r="K836" s="521"/>
      <c r="L836" s="539"/>
      <c r="M836" s="270"/>
      <c r="N836" s="522"/>
      <c r="O836" s="497"/>
      <c r="P836" s="541"/>
    </row>
    <row r="837" spans="1:16" ht="39.75" customHeight="1" x14ac:dyDescent="0.25">
      <c r="A837" s="792"/>
      <c r="B837" s="560"/>
      <c r="C837" s="469"/>
      <c r="D837" s="573"/>
      <c r="E837" s="471"/>
      <c r="F837" s="277">
        <v>5335083.1199999992</v>
      </c>
      <c r="G837" s="560"/>
      <c r="H837" s="583"/>
      <c r="I837" s="539"/>
      <c r="J837" s="140">
        <v>28072000</v>
      </c>
      <c r="K837" s="521"/>
      <c r="L837" s="539"/>
      <c r="M837" s="270"/>
      <c r="N837" s="522"/>
      <c r="O837" s="497"/>
      <c r="P837" s="541"/>
    </row>
    <row r="838" spans="1:16" ht="29.25" customHeight="1" x14ac:dyDescent="0.25">
      <c r="A838" s="804" t="s">
        <v>176</v>
      </c>
      <c r="B838" s="801">
        <v>137120000</v>
      </c>
      <c r="C838" s="469" t="s">
        <v>185</v>
      </c>
      <c r="D838" s="806">
        <v>174</v>
      </c>
      <c r="E838" s="471" t="s">
        <v>11</v>
      </c>
      <c r="F838" s="137">
        <v>24011072</v>
      </c>
      <c r="G838" s="472">
        <f>SUM(F838:F842)</f>
        <v>90000000.379999995</v>
      </c>
      <c r="H838" s="569">
        <f>SUM(G838:G846)</f>
        <v>134293138.78</v>
      </c>
      <c r="I838" s="522">
        <f>(B838-H838)</f>
        <v>2826861.2199999988</v>
      </c>
      <c r="J838" s="234">
        <v>16360188.99</v>
      </c>
      <c r="K838" s="537">
        <f>SUM(J838:J846)</f>
        <v>68716980.900000006</v>
      </c>
      <c r="L838" s="522">
        <f>(B838-K838)</f>
        <v>68403019.099999994</v>
      </c>
      <c r="M838" s="270"/>
      <c r="N838" s="522">
        <f>(I838-L838)</f>
        <v>-65576157.879999995</v>
      </c>
      <c r="O838" s="497" t="s">
        <v>650</v>
      </c>
      <c r="P838" s="683" t="s">
        <v>651</v>
      </c>
    </row>
    <row r="839" spans="1:16" ht="30.75" customHeight="1" x14ac:dyDescent="0.25">
      <c r="A839" s="693"/>
      <c r="B839" s="801"/>
      <c r="C839" s="469"/>
      <c r="D839" s="806"/>
      <c r="E839" s="471"/>
      <c r="F839" s="137">
        <v>21746827.91</v>
      </c>
      <c r="G839" s="472"/>
      <c r="H839" s="569"/>
      <c r="I839" s="505"/>
      <c r="J839" s="296">
        <v>24011072</v>
      </c>
      <c r="K839" s="538"/>
      <c r="L839" s="505"/>
      <c r="M839" s="270"/>
      <c r="N839" s="505"/>
      <c r="O839" s="497"/>
      <c r="P839" s="683"/>
    </row>
    <row r="840" spans="1:16" ht="25.5" customHeight="1" x14ac:dyDescent="0.25">
      <c r="A840" s="693"/>
      <c r="B840" s="801"/>
      <c r="C840" s="469"/>
      <c r="D840" s="806"/>
      <c r="E840" s="471"/>
      <c r="F840" s="277">
        <v>23373427.199999999</v>
      </c>
      <c r="G840" s="472"/>
      <c r="H840" s="569"/>
      <c r="I840" s="505"/>
      <c r="J840" s="296">
        <v>21746827.91</v>
      </c>
      <c r="K840" s="538"/>
      <c r="L840" s="505"/>
      <c r="M840" s="270"/>
      <c r="N840" s="505"/>
      <c r="O840" s="497"/>
      <c r="P840" s="683"/>
    </row>
    <row r="841" spans="1:16" ht="36.75" customHeight="1" x14ac:dyDescent="0.25">
      <c r="A841" s="693"/>
      <c r="B841" s="801"/>
      <c r="C841" s="469"/>
      <c r="D841" s="806"/>
      <c r="E841" s="471"/>
      <c r="F841" s="277">
        <v>14269780.470000001</v>
      </c>
      <c r="G841" s="472"/>
      <c r="H841" s="569"/>
      <c r="I841" s="505"/>
      <c r="J841" s="296">
        <v>6598892</v>
      </c>
      <c r="K841" s="538"/>
      <c r="L841" s="505"/>
      <c r="M841" s="270"/>
      <c r="N841" s="505"/>
      <c r="O841" s="497"/>
      <c r="P841" s="683"/>
    </row>
    <row r="842" spans="1:16" ht="40.5" customHeight="1" x14ac:dyDescent="0.25">
      <c r="A842" s="693"/>
      <c r="B842" s="801"/>
      <c r="C842" s="469"/>
      <c r="D842" s="806"/>
      <c r="E842" s="471"/>
      <c r="F842" s="137">
        <v>6598892.7999999998</v>
      </c>
      <c r="G842" s="472"/>
      <c r="H842" s="569"/>
      <c r="I842" s="505"/>
      <c r="J842" s="272"/>
      <c r="K842" s="538"/>
      <c r="L842" s="505"/>
      <c r="M842" s="270"/>
      <c r="N842" s="505"/>
      <c r="O842" s="497"/>
      <c r="P842" s="683"/>
    </row>
    <row r="843" spans="1:16" ht="15.75" x14ac:dyDescent="0.25">
      <c r="A843" s="693" t="s">
        <v>177</v>
      </c>
      <c r="B843" s="801"/>
      <c r="C843" s="469" t="s">
        <v>185</v>
      </c>
      <c r="D843" s="573">
        <v>174</v>
      </c>
      <c r="E843" s="471" t="s">
        <v>11</v>
      </c>
      <c r="F843" s="277">
        <v>18848144</v>
      </c>
      <c r="G843" s="472">
        <v>44293138.399999999</v>
      </c>
      <c r="H843" s="569"/>
      <c r="I843" s="505"/>
      <c r="J843" s="272"/>
      <c r="K843" s="538"/>
      <c r="L843" s="505"/>
      <c r="M843" s="270"/>
      <c r="N843" s="505"/>
      <c r="O843" s="497"/>
      <c r="P843" s="474" t="s">
        <v>652</v>
      </c>
    </row>
    <row r="844" spans="1:16" ht="15.75" x14ac:dyDescent="0.25">
      <c r="A844" s="693"/>
      <c r="B844" s="801"/>
      <c r="C844" s="469"/>
      <c r="D844" s="573"/>
      <c r="E844" s="471"/>
      <c r="F844" s="277">
        <v>15628881.01</v>
      </c>
      <c r="G844" s="472"/>
      <c r="H844" s="569"/>
      <c r="I844" s="505"/>
      <c r="J844" s="272"/>
      <c r="K844" s="538"/>
      <c r="L844" s="505"/>
      <c r="M844" s="270"/>
      <c r="N844" s="505"/>
      <c r="O844" s="497"/>
      <c r="P844" s="474"/>
    </row>
    <row r="845" spans="1:16" ht="15.75" x14ac:dyDescent="0.25">
      <c r="A845" s="693"/>
      <c r="B845" s="801"/>
      <c r="C845" s="469"/>
      <c r="D845" s="573"/>
      <c r="E845" s="471"/>
      <c r="F845" s="277">
        <v>9816113.3900000006</v>
      </c>
      <c r="G845" s="472"/>
      <c r="H845" s="569"/>
      <c r="I845" s="505"/>
      <c r="J845" s="272"/>
      <c r="K845" s="538"/>
      <c r="L845" s="505"/>
      <c r="M845" s="270"/>
      <c r="N845" s="505"/>
      <c r="O845" s="497"/>
      <c r="P845" s="474"/>
    </row>
    <row r="846" spans="1:16" ht="15.75" x14ac:dyDescent="0.25">
      <c r="A846" s="693"/>
      <c r="B846" s="801"/>
      <c r="C846" s="469"/>
      <c r="D846" s="573"/>
      <c r="E846" s="471"/>
      <c r="F846" s="277"/>
      <c r="G846" s="472"/>
      <c r="H846" s="569"/>
      <c r="I846" s="505"/>
      <c r="J846" s="272"/>
      <c r="K846" s="538"/>
      <c r="L846" s="505"/>
      <c r="M846" s="270"/>
      <c r="N846" s="505"/>
      <c r="O846" s="497"/>
      <c r="P846" s="474"/>
    </row>
    <row r="847" spans="1:16" ht="45" customHeight="1" x14ac:dyDescent="0.25">
      <c r="A847" s="693" t="s">
        <v>178</v>
      </c>
      <c r="B847" s="559">
        <v>68874999</v>
      </c>
      <c r="C847" s="469" t="s">
        <v>186</v>
      </c>
      <c r="D847" s="573">
        <v>174</v>
      </c>
      <c r="E847" s="471" t="s">
        <v>11</v>
      </c>
      <c r="F847" s="137">
        <v>27550000</v>
      </c>
      <c r="G847" s="472">
        <v>64742499.460000008</v>
      </c>
      <c r="H847" s="569">
        <f>SUM(F847:F850)</f>
        <v>64742499.460000008</v>
      </c>
      <c r="I847" s="522">
        <f>(B847-H847)</f>
        <v>4132499.5399999917</v>
      </c>
      <c r="J847" s="349">
        <v>21746827.91</v>
      </c>
      <c r="K847" s="544">
        <f>SUM(J847:J850)</f>
        <v>60061990.25</v>
      </c>
      <c r="L847" s="522">
        <f>(B847-K847)</f>
        <v>8813008.75</v>
      </c>
      <c r="M847" s="348"/>
      <c r="N847" s="675">
        <f>(I847-L847)</f>
        <v>-4680509.2100000083</v>
      </c>
      <c r="O847" s="557" t="s">
        <v>653</v>
      </c>
      <c r="P847" s="527" t="s">
        <v>557</v>
      </c>
    </row>
    <row r="848" spans="1:16" ht="42" customHeight="1" x14ac:dyDescent="0.25">
      <c r="A848" s="693"/>
      <c r="B848" s="559"/>
      <c r="C848" s="469"/>
      <c r="D848" s="573"/>
      <c r="E848" s="471"/>
      <c r="F848" s="350">
        <v>26427337.120000001</v>
      </c>
      <c r="G848" s="472"/>
      <c r="H848" s="569"/>
      <c r="I848" s="505"/>
      <c r="J848" s="346">
        <v>10765162.34</v>
      </c>
      <c r="K848" s="544"/>
      <c r="L848" s="522"/>
      <c r="M848" s="348"/>
      <c r="N848" s="675"/>
      <c r="O848" s="506"/>
      <c r="P848" s="474"/>
    </row>
    <row r="849" spans="1:16" ht="45.75" customHeight="1" x14ac:dyDescent="0.25">
      <c r="A849" s="693"/>
      <c r="B849" s="559"/>
      <c r="C849" s="469"/>
      <c r="D849" s="573"/>
      <c r="E849" s="471"/>
      <c r="F849" s="137">
        <v>10765162.34</v>
      </c>
      <c r="G849" s="472"/>
      <c r="H849" s="569"/>
      <c r="I849" s="505"/>
      <c r="J849" s="346">
        <v>27550000</v>
      </c>
      <c r="K849" s="544"/>
      <c r="L849" s="522"/>
      <c r="M849" s="348"/>
      <c r="N849" s="675"/>
      <c r="O849" s="506"/>
      <c r="P849" s="474"/>
    </row>
    <row r="850" spans="1:16" ht="28.5" customHeight="1" x14ac:dyDescent="0.25">
      <c r="A850" s="693"/>
      <c r="B850" s="559"/>
      <c r="C850" s="469"/>
      <c r="D850" s="573"/>
      <c r="E850" s="471"/>
      <c r="F850" s="350">
        <v>0</v>
      </c>
      <c r="G850" s="472"/>
      <c r="H850" s="569"/>
      <c r="I850" s="505"/>
      <c r="J850" s="349"/>
      <c r="K850" s="544"/>
      <c r="L850" s="522"/>
      <c r="M850" s="348"/>
      <c r="N850" s="675"/>
      <c r="O850" s="615"/>
      <c r="P850" s="474"/>
    </row>
    <row r="851" spans="1:16" ht="15.75" x14ac:dyDescent="0.25">
      <c r="A851" s="805" t="s">
        <v>179</v>
      </c>
      <c r="B851" s="725">
        <v>63333680</v>
      </c>
      <c r="C851" s="630" t="s">
        <v>187</v>
      </c>
      <c r="D851" s="773">
        <v>174</v>
      </c>
      <c r="E851" s="634" t="s">
        <v>11</v>
      </c>
      <c r="F851" s="351">
        <v>25333472</v>
      </c>
      <c r="G851" s="479">
        <v>52074218.370000005</v>
      </c>
      <c r="H851" s="566">
        <f>SUM(F851:F853)</f>
        <v>52074218.370000005</v>
      </c>
      <c r="I851" s="477">
        <f>(B851-H851)</f>
        <v>11259461.629999995</v>
      </c>
      <c r="J851" s="347">
        <v>25333472</v>
      </c>
      <c r="K851" s="566">
        <f>SUM(H851:H853)</f>
        <v>52074218.370000005</v>
      </c>
      <c r="L851" s="477">
        <f>(B851-K851)</f>
        <v>11259461.629999995</v>
      </c>
      <c r="M851" s="352"/>
      <c r="N851" s="477">
        <f>(I851-L851)</f>
        <v>0</v>
      </c>
      <c r="O851" s="1011" t="s">
        <v>394</v>
      </c>
      <c r="P851" s="527" t="s">
        <v>431</v>
      </c>
    </row>
    <row r="852" spans="1:16" ht="15.75" x14ac:dyDescent="0.25">
      <c r="A852" s="792"/>
      <c r="B852" s="725"/>
      <c r="C852" s="469"/>
      <c r="D852" s="573"/>
      <c r="E852" s="471"/>
      <c r="F852" s="44">
        <v>26740746.370000001</v>
      </c>
      <c r="G852" s="479"/>
      <c r="H852" s="583"/>
      <c r="I852" s="522"/>
      <c r="J852" s="157">
        <v>26740746.370000001</v>
      </c>
      <c r="K852" s="583"/>
      <c r="L852" s="522"/>
      <c r="M852" s="115"/>
      <c r="N852" s="522"/>
      <c r="O852" s="1011"/>
      <c r="P852" s="474"/>
    </row>
    <row r="853" spans="1:16" ht="15.75" x14ac:dyDescent="0.25">
      <c r="A853" s="792"/>
      <c r="B853" s="725"/>
      <c r="C853" s="469"/>
      <c r="D853" s="573"/>
      <c r="E853" s="471"/>
      <c r="F853" s="44">
        <v>0</v>
      </c>
      <c r="G853" s="480"/>
      <c r="H853" s="583"/>
      <c r="I853" s="522"/>
      <c r="J853" s="157"/>
      <c r="K853" s="583"/>
      <c r="L853" s="522"/>
      <c r="M853" s="115"/>
      <c r="N853" s="522"/>
      <c r="O853" s="1011"/>
      <c r="P853" s="474"/>
    </row>
    <row r="854" spans="1:16" ht="15.75" x14ac:dyDescent="0.25">
      <c r="A854" s="693" t="s">
        <v>180</v>
      </c>
      <c r="B854" s="725">
        <v>90044999</v>
      </c>
      <c r="C854" s="469" t="s">
        <v>187</v>
      </c>
      <c r="D854" s="573">
        <v>174</v>
      </c>
      <c r="E854" s="471" t="s">
        <v>11</v>
      </c>
      <c r="F854" s="44">
        <v>36018000</v>
      </c>
      <c r="G854" s="478">
        <v>84642299.460000008</v>
      </c>
      <c r="H854" s="569">
        <f>SUM(F854:F856)</f>
        <v>84642299.460000008</v>
      </c>
      <c r="I854" s="522">
        <f>(B854-H854)</f>
        <v>5402699.5399999917</v>
      </c>
      <c r="J854" s="157">
        <v>36018000</v>
      </c>
      <c r="K854" s="544">
        <v>36018000</v>
      </c>
      <c r="L854" s="539">
        <f>(B854-K854)</f>
        <v>54026999</v>
      </c>
      <c r="M854" s="115"/>
      <c r="N854" s="539">
        <f>(I854-L854)</f>
        <v>-48624299.460000008</v>
      </c>
      <c r="O854" s="497" t="s">
        <v>654</v>
      </c>
      <c r="P854" s="474" t="s">
        <v>432</v>
      </c>
    </row>
    <row r="855" spans="1:16" ht="28.5" customHeight="1" x14ac:dyDescent="0.25">
      <c r="A855" s="693"/>
      <c r="B855" s="725"/>
      <c r="C855" s="469"/>
      <c r="D855" s="573"/>
      <c r="E855" s="471"/>
      <c r="F855" s="44">
        <v>48624299.460000001</v>
      </c>
      <c r="G855" s="479"/>
      <c r="H855" s="569"/>
      <c r="I855" s="522"/>
      <c r="J855" s="157"/>
      <c r="K855" s="544"/>
      <c r="L855" s="539"/>
      <c r="M855" s="115"/>
      <c r="N855" s="539"/>
      <c r="O855" s="497"/>
      <c r="P855" s="474"/>
    </row>
    <row r="856" spans="1:16" ht="43.5" customHeight="1" x14ac:dyDescent="0.25">
      <c r="A856" s="693"/>
      <c r="B856" s="725"/>
      <c r="C856" s="469"/>
      <c r="D856" s="573"/>
      <c r="E856" s="471"/>
      <c r="F856" s="44">
        <v>0</v>
      </c>
      <c r="G856" s="480"/>
      <c r="H856" s="569"/>
      <c r="I856" s="522"/>
      <c r="J856" s="157"/>
      <c r="K856" s="544"/>
      <c r="L856" s="539"/>
      <c r="M856" s="115"/>
      <c r="N856" s="539"/>
      <c r="O856" s="497"/>
      <c r="P856" s="474"/>
    </row>
    <row r="857" spans="1:16" ht="15.75" x14ac:dyDescent="0.25">
      <c r="A857" s="792" t="s">
        <v>181</v>
      </c>
      <c r="B857" s="725">
        <v>42229104</v>
      </c>
      <c r="C857" s="469" t="s">
        <v>188</v>
      </c>
      <c r="D857" s="573">
        <v>174</v>
      </c>
      <c r="E857" s="471" t="s">
        <v>11</v>
      </c>
      <c r="F857" s="44">
        <v>16891642</v>
      </c>
      <c r="G857" s="478">
        <v>16891642</v>
      </c>
      <c r="H857" s="566">
        <f>SUM(F857:F859)</f>
        <v>16891642</v>
      </c>
      <c r="I857" s="522">
        <f>(B857-H857)</f>
        <v>25337462</v>
      </c>
      <c r="J857" s="977">
        <v>16891642</v>
      </c>
      <c r="K857" s="540">
        <v>16891642</v>
      </c>
      <c r="L857" s="522">
        <f>(B857-K857)</f>
        <v>25337462</v>
      </c>
      <c r="M857" s="121"/>
      <c r="N857" s="522">
        <f>(I857-L857)</f>
        <v>0</v>
      </c>
      <c r="O857" s="497" t="s">
        <v>395</v>
      </c>
      <c r="P857" s="474" t="s">
        <v>433</v>
      </c>
    </row>
    <row r="858" spans="1:16" ht="15.75" x14ac:dyDescent="0.25">
      <c r="A858" s="792"/>
      <c r="B858" s="725"/>
      <c r="C858" s="469"/>
      <c r="D858" s="573"/>
      <c r="E858" s="471"/>
      <c r="F858" s="44"/>
      <c r="G858" s="479"/>
      <c r="H858" s="583"/>
      <c r="I858" s="522"/>
      <c r="J858" s="977"/>
      <c r="K858" s="540"/>
      <c r="L858" s="522"/>
      <c r="M858" s="121"/>
      <c r="N858" s="522"/>
      <c r="O858" s="497"/>
      <c r="P858" s="474"/>
    </row>
    <row r="859" spans="1:16" ht="15.75" x14ac:dyDescent="0.25">
      <c r="A859" s="792"/>
      <c r="B859" s="725"/>
      <c r="C859" s="469"/>
      <c r="D859" s="573"/>
      <c r="E859" s="471"/>
      <c r="F859" s="44"/>
      <c r="G859" s="480"/>
      <c r="H859" s="583"/>
      <c r="I859" s="522"/>
      <c r="J859" s="977"/>
      <c r="K859" s="540"/>
      <c r="L859" s="522"/>
      <c r="M859" s="121"/>
      <c r="N859" s="522"/>
      <c r="O859" s="497"/>
      <c r="P859" s="474"/>
    </row>
    <row r="860" spans="1:16" ht="126.75" customHeight="1" x14ac:dyDescent="0.25">
      <c r="A860" s="278" t="s">
        <v>182</v>
      </c>
      <c r="B860" s="300">
        <v>80167600</v>
      </c>
      <c r="C860" s="214" t="s">
        <v>189</v>
      </c>
      <c r="D860" s="217">
        <v>174</v>
      </c>
      <c r="E860" s="211" t="s">
        <v>11</v>
      </c>
      <c r="F860" s="216">
        <v>0</v>
      </c>
      <c r="G860" s="216">
        <v>0</v>
      </c>
      <c r="H860" s="207">
        <v>0</v>
      </c>
      <c r="P860" s="262" t="s">
        <v>558</v>
      </c>
    </row>
    <row r="861" spans="1:16" ht="15.75" x14ac:dyDescent="0.25">
      <c r="A861" s="792" t="s">
        <v>183</v>
      </c>
      <c r="B861" s="559">
        <v>1304972075</v>
      </c>
      <c r="C861" s="469" t="s">
        <v>190</v>
      </c>
      <c r="D861" s="573">
        <v>1</v>
      </c>
      <c r="E861" s="471" t="s">
        <v>192</v>
      </c>
      <c r="F861" s="224">
        <v>268932018.5</v>
      </c>
      <c r="G861" s="472">
        <v>537864037</v>
      </c>
      <c r="H861" s="583">
        <f>(G861+G864+G870)</f>
        <v>1174348671.05</v>
      </c>
      <c r="I861" s="522">
        <f>(B861-H861)</f>
        <v>130623403.95000005</v>
      </c>
      <c r="J861" s="293">
        <v>302161645.05000001</v>
      </c>
      <c r="K861" s="667">
        <f>SUM(J861:J871)</f>
        <v>1174348679.0500002</v>
      </c>
      <c r="L861" s="475">
        <f>(B861-K861)</f>
        <v>130623395.94999981</v>
      </c>
      <c r="M861" s="209"/>
      <c r="N861" s="475">
        <f>(I861-L861)</f>
        <v>8.0000002384185791</v>
      </c>
      <c r="O861" s="493" t="s">
        <v>397</v>
      </c>
      <c r="P861" s="683" t="s">
        <v>559</v>
      </c>
    </row>
    <row r="862" spans="1:16" ht="15.75" x14ac:dyDescent="0.25">
      <c r="A862" s="792"/>
      <c r="B862" s="559"/>
      <c r="C862" s="469"/>
      <c r="D862" s="573"/>
      <c r="E862" s="471"/>
      <c r="F862" s="224">
        <v>215136796.63999999</v>
      </c>
      <c r="G862" s="472"/>
      <c r="H862" s="583"/>
      <c r="I862" s="505"/>
      <c r="J862" s="290">
        <v>87233002.709999993</v>
      </c>
      <c r="K862" s="978"/>
      <c r="L862" s="532"/>
      <c r="M862" s="209"/>
      <c r="N862" s="532"/>
      <c r="O862" s="494"/>
      <c r="P862" s="683"/>
    </row>
    <row r="863" spans="1:16" ht="15.75" x14ac:dyDescent="0.25">
      <c r="A863" s="792"/>
      <c r="B863" s="559"/>
      <c r="C863" s="469"/>
      <c r="D863" s="573"/>
      <c r="E863" s="471"/>
      <c r="F863" s="224">
        <v>53795221.859999999</v>
      </c>
      <c r="G863" s="472"/>
      <c r="H863" s="583"/>
      <c r="I863" s="505"/>
      <c r="J863" s="290">
        <v>87233002.709999993</v>
      </c>
      <c r="K863" s="978"/>
      <c r="L863" s="532"/>
      <c r="M863" s="209"/>
      <c r="N863" s="532"/>
      <c r="O863" s="494"/>
      <c r="P863" s="683"/>
    </row>
    <row r="864" spans="1:16" ht="15.75" x14ac:dyDescent="0.25">
      <c r="A864" s="792"/>
      <c r="B864" s="559"/>
      <c r="C864" s="469"/>
      <c r="D864" s="573">
        <v>185</v>
      </c>
      <c r="E864" s="471" t="s">
        <v>10</v>
      </c>
      <c r="F864" s="224">
        <v>69313785.5</v>
      </c>
      <c r="G864" s="472">
        <v>334322989</v>
      </c>
      <c r="H864" s="583"/>
      <c r="I864" s="505"/>
      <c r="J864" s="290">
        <v>436093517</v>
      </c>
      <c r="K864" s="978"/>
      <c r="L864" s="532"/>
      <c r="M864" s="209"/>
      <c r="N864" s="532"/>
      <c r="O864" s="494"/>
      <c r="P864" s="683"/>
    </row>
    <row r="865" spans="1:16" ht="15.75" x14ac:dyDescent="0.25">
      <c r="A865" s="792"/>
      <c r="B865" s="559"/>
      <c r="C865" s="469"/>
      <c r="D865" s="573"/>
      <c r="E865" s="471"/>
      <c r="F865" s="224">
        <v>97847713</v>
      </c>
      <c r="G865" s="472"/>
      <c r="H865" s="583"/>
      <c r="I865" s="505"/>
      <c r="J865" s="290">
        <v>174466005.41999999</v>
      </c>
      <c r="K865" s="978"/>
      <c r="L865" s="532"/>
      <c r="M865" s="209"/>
      <c r="N865" s="532"/>
      <c r="O865" s="494"/>
      <c r="P865" s="683"/>
    </row>
    <row r="866" spans="1:16" ht="15.75" x14ac:dyDescent="0.25">
      <c r="A866" s="792"/>
      <c r="B866" s="559"/>
      <c r="C866" s="469"/>
      <c r="D866" s="573"/>
      <c r="E866" s="471"/>
      <c r="F866" s="224">
        <v>55448757.630000003</v>
      </c>
      <c r="G866" s="472"/>
      <c r="H866" s="583"/>
      <c r="I866" s="505"/>
      <c r="J866" s="290">
        <v>87161506.159999996</v>
      </c>
      <c r="K866" s="978"/>
      <c r="L866" s="532"/>
      <c r="M866" s="209"/>
      <c r="N866" s="532"/>
      <c r="O866" s="494"/>
      <c r="P866" s="683"/>
    </row>
    <row r="867" spans="1:16" ht="15.75" x14ac:dyDescent="0.25">
      <c r="A867" s="792"/>
      <c r="B867" s="559"/>
      <c r="C867" s="469"/>
      <c r="D867" s="573"/>
      <c r="E867" s="541" t="s">
        <v>11</v>
      </c>
      <c r="F867" s="224">
        <v>78274962.019999996</v>
      </c>
      <c r="G867" s="472"/>
      <c r="H867" s="583"/>
      <c r="I867" s="505"/>
      <c r="J867" s="290"/>
      <c r="K867" s="978"/>
      <c r="L867" s="532"/>
      <c r="M867" s="209"/>
      <c r="N867" s="532"/>
      <c r="O867" s="494"/>
      <c r="P867" s="683"/>
    </row>
    <row r="868" spans="1:16" ht="15.75" x14ac:dyDescent="0.25">
      <c r="A868" s="792"/>
      <c r="B868" s="559"/>
      <c r="C868" s="469"/>
      <c r="D868" s="573"/>
      <c r="E868" s="541"/>
      <c r="F868" s="224">
        <v>13865019.869999999</v>
      </c>
      <c r="G868" s="472"/>
      <c r="H868" s="583"/>
      <c r="I868" s="505"/>
      <c r="J868" s="290"/>
      <c r="K868" s="978"/>
      <c r="L868" s="532"/>
      <c r="M868" s="209"/>
      <c r="N868" s="532"/>
      <c r="O868" s="494"/>
      <c r="P868" s="683"/>
    </row>
    <row r="869" spans="1:16" ht="15.75" x14ac:dyDescent="0.25">
      <c r="A869" s="792"/>
      <c r="B869" s="559"/>
      <c r="C869" s="469"/>
      <c r="D869" s="573"/>
      <c r="E869" s="541"/>
      <c r="F869" s="224">
        <v>19572750.98</v>
      </c>
      <c r="G869" s="472"/>
      <c r="H869" s="583"/>
      <c r="I869" s="505"/>
      <c r="J869" s="290"/>
      <c r="K869" s="978"/>
      <c r="L869" s="532"/>
      <c r="M869" s="209"/>
      <c r="N869" s="532"/>
      <c r="O869" s="494"/>
      <c r="P869" s="683"/>
    </row>
    <row r="870" spans="1:16" ht="15.75" x14ac:dyDescent="0.25">
      <c r="A870" s="792"/>
      <c r="B870" s="559"/>
      <c r="C870" s="469"/>
      <c r="D870" s="573">
        <v>12</v>
      </c>
      <c r="E870" s="541" t="s">
        <v>192</v>
      </c>
      <c r="F870" s="224">
        <v>302161645.05000001</v>
      </c>
      <c r="G870" s="472">
        <v>302161645.05000001</v>
      </c>
      <c r="H870" s="583"/>
      <c r="I870" s="505"/>
      <c r="J870" s="290"/>
      <c r="K870" s="978"/>
      <c r="L870" s="532"/>
      <c r="M870" s="209"/>
      <c r="N870" s="532"/>
      <c r="O870" s="494"/>
      <c r="P870" s="683"/>
    </row>
    <row r="871" spans="1:16" ht="15.75" x14ac:dyDescent="0.25">
      <c r="A871" s="792"/>
      <c r="B871" s="559"/>
      <c r="C871" s="469"/>
      <c r="D871" s="573"/>
      <c r="E871" s="541"/>
      <c r="F871" s="224">
        <v>0</v>
      </c>
      <c r="G871" s="472"/>
      <c r="H871" s="583"/>
      <c r="I871" s="505"/>
      <c r="J871" s="291"/>
      <c r="K871" s="979"/>
      <c r="L871" s="533"/>
      <c r="M871" s="209"/>
      <c r="N871" s="533"/>
      <c r="O871" s="530"/>
      <c r="P871" s="683"/>
    </row>
    <row r="872" spans="1:16" ht="15.75" x14ac:dyDescent="0.25">
      <c r="A872" s="693" t="s">
        <v>184</v>
      </c>
      <c r="B872" s="658">
        <v>1177825549</v>
      </c>
      <c r="C872" s="469" t="s">
        <v>191</v>
      </c>
      <c r="D872" s="573">
        <v>1</v>
      </c>
      <c r="E872" s="471" t="s">
        <v>193</v>
      </c>
      <c r="F872" s="224">
        <v>55538100</v>
      </c>
      <c r="G872" s="472">
        <v>283446935.15999997</v>
      </c>
      <c r="H872" s="569">
        <f>SUM(G872:G881)</f>
        <v>1060062738.9999999</v>
      </c>
      <c r="I872" s="554"/>
      <c r="J872" s="301">
        <v>377530162</v>
      </c>
      <c r="K872" s="604">
        <f>SUM(J872:J881)</f>
        <v>585237012</v>
      </c>
      <c r="L872" s="531"/>
      <c r="M872" s="209"/>
      <c r="N872" s="531"/>
      <c r="O872" s="493" t="s">
        <v>655</v>
      </c>
      <c r="P872" s="474" t="s">
        <v>560</v>
      </c>
    </row>
    <row r="873" spans="1:16" ht="15.75" x14ac:dyDescent="0.25">
      <c r="A873" s="693"/>
      <c r="B873" s="658"/>
      <c r="C873" s="469"/>
      <c r="D873" s="573"/>
      <c r="E873" s="471"/>
      <c r="F873" s="224">
        <v>72167924.849999994</v>
      </c>
      <c r="G873" s="472"/>
      <c r="H873" s="569"/>
      <c r="I873" s="555"/>
      <c r="J873" s="302">
        <v>207706850</v>
      </c>
      <c r="K873" s="980"/>
      <c r="L873" s="532"/>
      <c r="M873" s="209"/>
      <c r="N873" s="532"/>
      <c r="O873" s="494"/>
      <c r="P873" s="474"/>
    </row>
    <row r="874" spans="1:16" ht="15.75" x14ac:dyDescent="0.25">
      <c r="A874" s="693"/>
      <c r="B874" s="658"/>
      <c r="C874" s="469"/>
      <c r="D874" s="573"/>
      <c r="E874" s="471"/>
      <c r="F874" s="224">
        <v>54794274.560000002</v>
      </c>
      <c r="G874" s="472"/>
      <c r="H874" s="569"/>
      <c r="I874" s="555"/>
      <c r="J874" s="302"/>
      <c r="K874" s="980"/>
      <c r="L874" s="532"/>
      <c r="M874" s="209"/>
      <c r="N874" s="532"/>
      <c r="O874" s="494"/>
      <c r="P874" s="474"/>
    </row>
    <row r="875" spans="1:16" ht="15.75" x14ac:dyDescent="0.25">
      <c r="A875" s="693"/>
      <c r="B875" s="658"/>
      <c r="C875" s="469"/>
      <c r="D875" s="573"/>
      <c r="E875" s="471"/>
      <c r="F875" s="224">
        <v>100946635.75</v>
      </c>
      <c r="G875" s="472"/>
      <c r="H875" s="569"/>
      <c r="I875" s="555"/>
      <c r="J875" s="302"/>
      <c r="K875" s="980"/>
      <c r="L875" s="532"/>
      <c r="M875" s="209"/>
      <c r="N875" s="532"/>
      <c r="O875" s="494"/>
      <c r="P875" s="474"/>
    </row>
    <row r="876" spans="1:16" ht="15.75" x14ac:dyDescent="0.25">
      <c r="A876" s="693"/>
      <c r="B876" s="658"/>
      <c r="C876" s="469"/>
      <c r="D876" s="573"/>
      <c r="E876" s="471"/>
      <c r="F876" s="224"/>
      <c r="G876" s="472"/>
      <c r="H876" s="569"/>
      <c r="I876" s="555"/>
      <c r="J876" s="302"/>
      <c r="K876" s="980"/>
      <c r="L876" s="532"/>
      <c r="M876" s="209"/>
      <c r="N876" s="532"/>
      <c r="O876" s="494"/>
      <c r="P876" s="474"/>
    </row>
    <row r="877" spans="1:16" ht="15.75" x14ac:dyDescent="0.25">
      <c r="A877" s="693"/>
      <c r="B877" s="658"/>
      <c r="C877" s="469"/>
      <c r="D877" s="573">
        <v>235</v>
      </c>
      <c r="E877" s="471" t="s">
        <v>11</v>
      </c>
      <c r="F877" s="224">
        <v>152168750</v>
      </c>
      <c r="G877" s="472">
        <v>776615803.83999991</v>
      </c>
      <c r="H877" s="569"/>
      <c r="I877" s="555"/>
      <c r="J877" s="302"/>
      <c r="K877" s="980"/>
      <c r="L877" s="532"/>
      <c r="M877" s="209"/>
      <c r="N877" s="532"/>
      <c r="O877" s="494"/>
      <c r="P877" s="474"/>
    </row>
    <row r="878" spans="1:16" ht="15.75" x14ac:dyDescent="0.25">
      <c r="A878" s="693"/>
      <c r="B878" s="658"/>
      <c r="C878" s="469"/>
      <c r="D878" s="573"/>
      <c r="E878" s="471"/>
      <c r="F878" s="224">
        <v>197732782.15000001</v>
      </c>
      <c r="G878" s="472"/>
      <c r="H878" s="569"/>
      <c r="I878" s="555"/>
      <c r="J878" s="302"/>
      <c r="K878" s="980"/>
      <c r="L878" s="532"/>
      <c r="M878" s="209"/>
      <c r="N878" s="532"/>
      <c r="O878" s="494"/>
      <c r="P878" s="474"/>
    </row>
    <row r="879" spans="1:16" ht="15.75" x14ac:dyDescent="0.25">
      <c r="A879" s="693"/>
      <c r="B879" s="658"/>
      <c r="C879" s="469"/>
      <c r="D879" s="573"/>
      <c r="E879" s="471"/>
      <c r="F879" s="224">
        <v>150130745.44</v>
      </c>
      <c r="G879" s="472"/>
      <c r="H879" s="569"/>
      <c r="I879" s="555"/>
      <c r="J879" s="302"/>
      <c r="K879" s="980"/>
      <c r="L879" s="532"/>
      <c r="M879" s="209"/>
      <c r="N879" s="532"/>
      <c r="O879" s="494"/>
      <c r="P879" s="474"/>
    </row>
    <row r="880" spans="1:16" ht="15.75" x14ac:dyDescent="0.25">
      <c r="A880" s="693"/>
      <c r="B880" s="658"/>
      <c r="C880" s="469"/>
      <c r="D880" s="573"/>
      <c r="E880" s="471"/>
      <c r="F880" s="224">
        <v>276583526.25</v>
      </c>
      <c r="G880" s="472"/>
      <c r="H880" s="569"/>
      <c r="I880" s="555"/>
      <c r="J880" s="302"/>
      <c r="K880" s="980"/>
      <c r="L880" s="532"/>
      <c r="M880" s="209"/>
      <c r="N880" s="532"/>
      <c r="O880" s="494"/>
      <c r="P880" s="474"/>
    </row>
    <row r="881" spans="1:16" ht="15.75" x14ac:dyDescent="0.25">
      <c r="A881" s="693"/>
      <c r="B881" s="658"/>
      <c r="C881" s="469"/>
      <c r="D881" s="573"/>
      <c r="E881" s="471"/>
      <c r="F881" s="224"/>
      <c r="G881" s="472"/>
      <c r="H881" s="569"/>
      <c r="I881" s="556"/>
      <c r="J881" s="303"/>
      <c r="K881" s="981"/>
      <c r="L881" s="533"/>
      <c r="M881" s="209"/>
      <c r="N881" s="533"/>
      <c r="O881" s="530"/>
      <c r="P881" s="474"/>
    </row>
    <row r="882" spans="1:16" ht="32.25" customHeight="1" x14ac:dyDescent="0.25">
      <c r="A882" s="792" t="s">
        <v>279</v>
      </c>
      <c r="B882" s="704">
        <v>17900000</v>
      </c>
      <c r="C882" s="469" t="s">
        <v>174</v>
      </c>
      <c r="D882" s="573">
        <v>212</v>
      </c>
      <c r="E882" s="800" t="s">
        <v>10</v>
      </c>
      <c r="F882" s="277">
        <v>3877138</v>
      </c>
      <c r="G882" s="560">
        <f>SUM(F882:F884)</f>
        <v>7754275.5</v>
      </c>
      <c r="H882" s="510">
        <f>SUM(G882:G890)</f>
        <v>17900001</v>
      </c>
      <c r="I882" s="514">
        <f>(B882-H882)</f>
        <v>-1</v>
      </c>
      <c r="J882" s="140">
        <v>8000000</v>
      </c>
      <c r="K882" s="521">
        <f>SUM(J882:J890)</f>
        <v>17900000</v>
      </c>
      <c r="L882" s="514">
        <f>(B882-K882)</f>
        <v>0</v>
      </c>
      <c r="M882" s="270"/>
      <c r="N882" s="514">
        <f>(I882-L882)</f>
        <v>-1</v>
      </c>
      <c r="O882" s="497" t="s">
        <v>397</v>
      </c>
      <c r="P882" s="474" t="s">
        <v>561</v>
      </c>
    </row>
    <row r="883" spans="1:16" ht="32.25" customHeight="1" x14ac:dyDescent="0.25">
      <c r="A883" s="792"/>
      <c r="B883" s="704"/>
      <c r="C883" s="469"/>
      <c r="D883" s="573"/>
      <c r="E883" s="800"/>
      <c r="F883" s="277">
        <v>3600000</v>
      </c>
      <c r="G883" s="560"/>
      <c r="H883" s="510"/>
      <c r="I883" s="514"/>
      <c r="J883" s="140">
        <v>2700000</v>
      </c>
      <c r="K883" s="521"/>
      <c r="L883" s="514"/>
      <c r="M883" s="270"/>
      <c r="N883" s="514"/>
      <c r="O883" s="497"/>
      <c r="P883" s="474"/>
    </row>
    <row r="884" spans="1:16" ht="32.25" customHeight="1" x14ac:dyDescent="0.25">
      <c r="A884" s="792"/>
      <c r="B884" s="704"/>
      <c r="C884" s="469"/>
      <c r="D884" s="573"/>
      <c r="E884" s="800"/>
      <c r="F884" s="277">
        <v>277137.5</v>
      </c>
      <c r="G884" s="560"/>
      <c r="H884" s="510"/>
      <c r="I884" s="514"/>
      <c r="J884" s="140">
        <v>125178</v>
      </c>
      <c r="K884" s="521"/>
      <c r="L884" s="514"/>
      <c r="M884" s="270"/>
      <c r="N884" s="514"/>
      <c r="O884" s="497"/>
      <c r="P884" s="474"/>
    </row>
    <row r="885" spans="1:16" ht="32.25" customHeight="1" x14ac:dyDescent="0.25">
      <c r="A885" s="792"/>
      <c r="B885" s="704"/>
      <c r="C885" s="469"/>
      <c r="D885" s="573">
        <v>214</v>
      </c>
      <c r="E885" s="800" t="s">
        <v>10</v>
      </c>
      <c r="F885" s="277">
        <v>2937411</v>
      </c>
      <c r="G885" s="560">
        <f>SUM(F885:F887)</f>
        <v>5874822</v>
      </c>
      <c r="H885" s="510"/>
      <c r="I885" s="514"/>
      <c r="J885" s="140">
        <v>2937411</v>
      </c>
      <c r="K885" s="521"/>
      <c r="L885" s="514"/>
      <c r="M885" s="270"/>
      <c r="N885" s="514"/>
      <c r="O885" s="497"/>
      <c r="P885" s="474"/>
    </row>
    <row r="886" spans="1:16" ht="32.25" customHeight="1" x14ac:dyDescent="0.25">
      <c r="A886" s="792"/>
      <c r="B886" s="704"/>
      <c r="C886" s="469"/>
      <c r="D886" s="573"/>
      <c r="E886" s="800"/>
      <c r="F886" s="277">
        <v>2700000</v>
      </c>
      <c r="G886" s="560"/>
      <c r="H886" s="510"/>
      <c r="I886" s="514"/>
      <c r="J886" s="140">
        <v>237411</v>
      </c>
      <c r="K886" s="521"/>
      <c r="L886" s="514"/>
      <c r="M886" s="270"/>
      <c r="N886" s="514"/>
      <c r="O886" s="497"/>
      <c r="P886" s="474"/>
    </row>
    <row r="887" spans="1:16" ht="32.25" customHeight="1" x14ac:dyDescent="0.25">
      <c r="A887" s="792"/>
      <c r="B887" s="704"/>
      <c r="C887" s="469"/>
      <c r="D887" s="573"/>
      <c r="E887" s="800"/>
      <c r="F887" s="277">
        <v>237411</v>
      </c>
      <c r="G887" s="560"/>
      <c r="H887" s="510"/>
      <c r="I887" s="514"/>
      <c r="J887" s="140"/>
      <c r="K887" s="521"/>
      <c r="L887" s="514"/>
      <c r="M887" s="270"/>
      <c r="N887" s="514"/>
      <c r="O887" s="497"/>
      <c r="P887" s="474"/>
    </row>
    <row r="888" spans="1:16" ht="32.25" customHeight="1" x14ac:dyDescent="0.25">
      <c r="A888" s="792"/>
      <c r="B888" s="704"/>
      <c r="C888" s="469" t="s">
        <v>200</v>
      </c>
      <c r="D888" s="573">
        <v>220</v>
      </c>
      <c r="E888" s="800" t="s">
        <v>10</v>
      </c>
      <c r="F888" s="277">
        <v>2135452</v>
      </c>
      <c r="G888" s="560">
        <f>SUM(F888:F890)</f>
        <v>4270903.5</v>
      </c>
      <c r="H888" s="510"/>
      <c r="I888" s="514"/>
      <c r="J888" s="140">
        <v>1755000</v>
      </c>
      <c r="K888" s="521"/>
      <c r="L888" s="514"/>
      <c r="M888" s="270"/>
      <c r="N888" s="514"/>
      <c r="O888" s="497"/>
      <c r="P888" s="474"/>
    </row>
    <row r="889" spans="1:16" ht="32.25" customHeight="1" x14ac:dyDescent="0.25">
      <c r="A889" s="792"/>
      <c r="B889" s="704"/>
      <c r="C889" s="469"/>
      <c r="D889" s="573"/>
      <c r="E889" s="800"/>
      <c r="F889" s="277">
        <v>1755000</v>
      </c>
      <c r="G889" s="560"/>
      <c r="H889" s="510"/>
      <c r="I889" s="514"/>
      <c r="J889" s="140">
        <v>2145000</v>
      </c>
      <c r="K889" s="521"/>
      <c r="L889" s="514"/>
      <c r="M889" s="270"/>
      <c r="N889" s="514"/>
      <c r="O889" s="497"/>
      <c r="P889" s="474"/>
    </row>
    <row r="890" spans="1:16" ht="32.25" customHeight="1" x14ac:dyDescent="0.25">
      <c r="A890" s="792"/>
      <c r="B890" s="704"/>
      <c r="C890" s="469"/>
      <c r="D890" s="573"/>
      <c r="E890" s="800"/>
      <c r="F890" s="277">
        <v>380451.5</v>
      </c>
      <c r="G890" s="560"/>
      <c r="H890" s="510"/>
      <c r="I890" s="514"/>
      <c r="J890" s="140"/>
      <c r="K890" s="521"/>
      <c r="L890" s="514"/>
      <c r="M890" s="270"/>
      <c r="N890" s="514"/>
      <c r="O890" s="497"/>
      <c r="P890" s="474"/>
    </row>
    <row r="891" spans="1:16" ht="32.25" customHeight="1" x14ac:dyDescent="0.25">
      <c r="A891" s="804" t="s">
        <v>280</v>
      </c>
      <c r="B891" s="639">
        <v>20000000</v>
      </c>
      <c r="C891" s="630" t="s">
        <v>219</v>
      </c>
      <c r="D891" s="773">
        <v>216</v>
      </c>
      <c r="E891" s="483" t="s">
        <v>10</v>
      </c>
      <c r="F891" s="268">
        <v>3000000</v>
      </c>
      <c r="G891" s="579">
        <f>SUM(F891:F892)</f>
        <v>6000000</v>
      </c>
      <c r="H891" s="987">
        <f>SUM(G891:G895)</f>
        <v>22990443</v>
      </c>
      <c r="I891" s="475">
        <f>(B891-H891)</f>
        <v>-2990443</v>
      </c>
      <c r="J891" s="295">
        <v>3000000</v>
      </c>
      <c r="K891" s="672">
        <f>SUM(J891:J895)</f>
        <v>20000000</v>
      </c>
      <c r="L891" s="475">
        <f>(B891-K891)</f>
        <v>0</v>
      </c>
      <c r="M891" s="273"/>
      <c r="N891" s="475">
        <f>(I891-L891)</f>
        <v>-2990443</v>
      </c>
      <c r="O891" s="493" t="s">
        <v>562</v>
      </c>
      <c r="P891" s="495" t="s">
        <v>563</v>
      </c>
    </row>
    <row r="892" spans="1:16" ht="32.25" customHeight="1" x14ac:dyDescent="0.25">
      <c r="A892" s="693"/>
      <c r="B892" s="559"/>
      <c r="C892" s="469"/>
      <c r="D892" s="573"/>
      <c r="E892" s="637"/>
      <c r="F892" s="224">
        <v>3000000</v>
      </c>
      <c r="G892" s="560"/>
      <c r="H892" s="809"/>
      <c r="I892" s="476"/>
      <c r="J892" s="140">
        <v>3000000</v>
      </c>
      <c r="K892" s="673"/>
      <c r="L892" s="476"/>
      <c r="M892" s="209"/>
      <c r="N892" s="476"/>
      <c r="O892" s="494"/>
      <c r="P892" s="496"/>
    </row>
    <row r="893" spans="1:16" ht="32.25" customHeight="1" x14ac:dyDescent="0.25">
      <c r="A893" s="693"/>
      <c r="B893" s="559"/>
      <c r="C893" s="469" t="s">
        <v>242</v>
      </c>
      <c r="D893" s="573">
        <v>222</v>
      </c>
      <c r="E893" s="637" t="s">
        <v>10</v>
      </c>
      <c r="F893" s="224">
        <v>7000000</v>
      </c>
      <c r="G893" s="560">
        <f>SUM(F893:F894)</f>
        <v>14000000</v>
      </c>
      <c r="H893" s="809"/>
      <c r="I893" s="476"/>
      <c r="J893" s="140">
        <v>7000000</v>
      </c>
      <c r="K893" s="673"/>
      <c r="L893" s="476"/>
      <c r="M893" s="209"/>
      <c r="N893" s="476"/>
      <c r="O893" s="494"/>
      <c r="P893" s="496"/>
    </row>
    <row r="894" spans="1:16" ht="32.25" customHeight="1" x14ac:dyDescent="0.25">
      <c r="A894" s="693"/>
      <c r="B894" s="559"/>
      <c r="C894" s="469"/>
      <c r="D894" s="573"/>
      <c r="E894" s="637"/>
      <c r="F894" s="224">
        <v>7000000</v>
      </c>
      <c r="G894" s="560"/>
      <c r="H894" s="809"/>
      <c r="I894" s="476"/>
      <c r="J894" s="140">
        <v>7000000</v>
      </c>
      <c r="K894" s="673"/>
      <c r="L894" s="476"/>
      <c r="M894" s="209"/>
      <c r="N894" s="476"/>
      <c r="O894" s="494"/>
      <c r="P894" s="496"/>
    </row>
    <row r="895" spans="1:16" ht="32.25" customHeight="1" x14ac:dyDescent="0.25">
      <c r="A895" s="693"/>
      <c r="B895" s="559"/>
      <c r="C895" s="204" t="s">
        <v>219</v>
      </c>
      <c r="D895" s="219">
        <v>307</v>
      </c>
      <c r="E895" s="228" t="s">
        <v>11</v>
      </c>
      <c r="F895" s="224">
        <v>2990443</v>
      </c>
      <c r="G895" s="212">
        <f>F895</f>
        <v>2990443</v>
      </c>
      <c r="H895" s="809"/>
      <c r="I895" s="477"/>
      <c r="J895" s="140"/>
      <c r="K895" s="674"/>
      <c r="L895" s="477"/>
      <c r="M895" s="209"/>
      <c r="N895" s="477"/>
      <c r="O895" s="530"/>
      <c r="P895" s="520"/>
    </row>
    <row r="896" spans="1:16" ht="29.25" customHeight="1" x14ac:dyDescent="0.25">
      <c r="A896" s="791" t="s">
        <v>194</v>
      </c>
      <c r="B896" s="578">
        <v>114637000</v>
      </c>
      <c r="C896" s="541" t="s">
        <v>195</v>
      </c>
      <c r="D896" s="573">
        <v>2</v>
      </c>
      <c r="E896" s="541" t="s">
        <v>196</v>
      </c>
      <c r="F896" s="224">
        <v>57318500</v>
      </c>
      <c r="G896" s="560">
        <v>108905150</v>
      </c>
      <c r="H896" s="583">
        <f>SUM(F896:F898)</f>
        <v>108905150</v>
      </c>
      <c r="I896" s="676">
        <f>(B896-H896)</f>
        <v>5731850</v>
      </c>
      <c r="J896" s="236">
        <v>84428697.599999994</v>
      </c>
      <c r="K896" s="828">
        <f>SUM(J896:J898)</f>
        <v>108905150</v>
      </c>
      <c r="L896" s="304">
        <f>(B896-K896)</f>
        <v>5731850</v>
      </c>
      <c r="M896" s="209"/>
      <c r="N896" s="676">
        <f>(I896-L896)</f>
        <v>0</v>
      </c>
      <c r="O896" s="493" t="s">
        <v>397</v>
      </c>
      <c r="P896" s="709" t="s">
        <v>564</v>
      </c>
    </row>
    <row r="897" spans="1:16" ht="34.5" customHeight="1" x14ac:dyDescent="0.25">
      <c r="A897" s="791"/>
      <c r="B897" s="657"/>
      <c r="C897" s="541"/>
      <c r="D897" s="573"/>
      <c r="E897" s="541"/>
      <c r="F897" s="224">
        <v>42988875</v>
      </c>
      <c r="G897" s="560"/>
      <c r="H897" s="583"/>
      <c r="I897" s="677"/>
      <c r="J897" s="236">
        <v>24476452.399999999</v>
      </c>
      <c r="K897" s="1012"/>
      <c r="L897" s="305"/>
      <c r="M897" s="209"/>
      <c r="N897" s="677"/>
      <c r="O897" s="494"/>
      <c r="P897" s="662"/>
    </row>
    <row r="898" spans="1:16" ht="15.75" x14ac:dyDescent="0.25">
      <c r="A898" s="791"/>
      <c r="B898" s="579"/>
      <c r="C898" s="541"/>
      <c r="D898" s="573"/>
      <c r="E898" s="541"/>
      <c r="F898" s="224">
        <v>8597775</v>
      </c>
      <c r="G898" s="560"/>
      <c r="H898" s="583"/>
      <c r="I898" s="678"/>
      <c r="J898" s="236"/>
      <c r="K898" s="829"/>
      <c r="L898" s="298"/>
      <c r="M898" s="209"/>
      <c r="N898" s="678"/>
      <c r="O898" s="530"/>
      <c r="P898" s="663"/>
    </row>
    <row r="899" spans="1:16" ht="36.75" customHeight="1" x14ac:dyDescent="0.25">
      <c r="A899" s="792" t="s">
        <v>281</v>
      </c>
      <c r="B899" s="528">
        <v>70887600</v>
      </c>
      <c r="C899" s="469" t="s">
        <v>235</v>
      </c>
      <c r="D899" s="573">
        <v>230</v>
      </c>
      <c r="E899" s="471" t="s">
        <v>11</v>
      </c>
      <c r="F899" s="224">
        <v>22548834</v>
      </c>
      <c r="G899" s="560">
        <f>SUM(F899:F907)</f>
        <v>45097670</v>
      </c>
      <c r="H899" s="907">
        <f>SUM(G899:G915)</f>
        <v>65619155</v>
      </c>
      <c r="I899" s="676">
        <f>(B899-H899)</f>
        <v>5268445</v>
      </c>
      <c r="J899" s="616">
        <v>45097670</v>
      </c>
      <c r="K899" s="667">
        <f>SUM(J899:J915)</f>
        <v>65619155</v>
      </c>
      <c r="L899" s="676">
        <f>(B899-K899)</f>
        <v>5268445</v>
      </c>
      <c r="M899" s="209"/>
      <c r="N899" s="676">
        <f>(I899-L899)</f>
        <v>0</v>
      </c>
      <c r="O899" s="493" t="s">
        <v>397</v>
      </c>
      <c r="P899" s="679" t="s">
        <v>565</v>
      </c>
    </row>
    <row r="900" spans="1:16" ht="36.75" customHeight="1" x14ac:dyDescent="0.25">
      <c r="A900" s="792"/>
      <c r="B900" s="584"/>
      <c r="C900" s="469"/>
      <c r="D900" s="573"/>
      <c r="E900" s="471"/>
      <c r="F900" s="224">
        <v>3307250.5</v>
      </c>
      <c r="G900" s="560"/>
      <c r="H900" s="907"/>
      <c r="I900" s="677"/>
      <c r="J900" s="519"/>
      <c r="K900" s="668"/>
      <c r="L900" s="677"/>
      <c r="M900" s="209"/>
      <c r="N900" s="677"/>
      <c r="O900" s="494"/>
      <c r="P900" s="680"/>
    </row>
    <row r="901" spans="1:16" ht="36.75" customHeight="1" x14ac:dyDescent="0.25">
      <c r="A901" s="792"/>
      <c r="B901" s="584"/>
      <c r="C901" s="469"/>
      <c r="D901" s="573"/>
      <c r="E901" s="471"/>
      <c r="F901" s="224">
        <v>3307250.5</v>
      </c>
      <c r="G901" s="560"/>
      <c r="H901" s="907"/>
      <c r="I901" s="677"/>
      <c r="J901" s="519"/>
      <c r="K901" s="668"/>
      <c r="L901" s="677"/>
      <c r="M901" s="209"/>
      <c r="N901" s="677"/>
      <c r="O901" s="494"/>
      <c r="P901" s="680"/>
    </row>
    <row r="902" spans="1:16" ht="36.75" customHeight="1" x14ac:dyDescent="0.25">
      <c r="A902" s="792"/>
      <c r="B902" s="584"/>
      <c r="C902" s="469"/>
      <c r="D902" s="573"/>
      <c r="E902" s="471"/>
      <c r="F902" s="224">
        <v>3307250.5</v>
      </c>
      <c r="G902" s="560"/>
      <c r="H902" s="907"/>
      <c r="I902" s="677"/>
      <c r="J902" s="519"/>
      <c r="K902" s="668"/>
      <c r="L902" s="677"/>
      <c r="M902" s="209"/>
      <c r="N902" s="677"/>
      <c r="O902" s="494"/>
      <c r="P902" s="680"/>
    </row>
    <row r="903" spans="1:16" ht="36.75" customHeight="1" x14ac:dyDescent="0.25">
      <c r="A903" s="792"/>
      <c r="B903" s="584"/>
      <c r="C903" s="469"/>
      <c r="D903" s="573"/>
      <c r="E903" s="471"/>
      <c r="F903" s="224">
        <v>3307251.5</v>
      </c>
      <c r="G903" s="560"/>
      <c r="H903" s="907"/>
      <c r="I903" s="677"/>
      <c r="J903" s="519"/>
      <c r="K903" s="668"/>
      <c r="L903" s="677"/>
      <c r="M903" s="209"/>
      <c r="N903" s="677"/>
      <c r="O903" s="494"/>
      <c r="P903" s="680"/>
    </row>
    <row r="904" spans="1:16" ht="36.75" customHeight="1" x14ac:dyDescent="0.25">
      <c r="A904" s="792"/>
      <c r="B904" s="584"/>
      <c r="C904" s="469"/>
      <c r="D904" s="573"/>
      <c r="E904" s="471"/>
      <c r="F904" s="224">
        <v>3307252</v>
      </c>
      <c r="G904" s="560"/>
      <c r="H904" s="907"/>
      <c r="I904" s="677"/>
      <c r="J904" s="519"/>
      <c r="K904" s="668"/>
      <c r="L904" s="677"/>
      <c r="M904" s="209"/>
      <c r="N904" s="677"/>
      <c r="O904" s="494"/>
      <c r="P904" s="680"/>
    </row>
    <row r="905" spans="1:16" ht="36.75" customHeight="1" x14ac:dyDescent="0.25">
      <c r="A905" s="792"/>
      <c r="B905" s="584"/>
      <c r="C905" s="469"/>
      <c r="D905" s="573"/>
      <c r="E905" s="471"/>
      <c r="F905" s="224">
        <v>3307251.5</v>
      </c>
      <c r="G905" s="560"/>
      <c r="H905" s="907"/>
      <c r="I905" s="677"/>
      <c r="J905" s="519"/>
      <c r="K905" s="668"/>
      <c r="L905" s="677"/>
      <c r="M905" s="209"/>
      <c r="N905" s="677"/>
      <c r="O905" s="494"/>
      <c r="P905" s="680"/>
    </row>
    <row r="906" spans="1:16" ht="36.75" customHeight="1" x14ac:dyDescent="0.25">
      <c r="A906" s="792"/>
      <c r="B906" s="584"/>
      <c r="C906" s="469"/>
      <c r="D906" s="573"/>
      <c r="E906" s="471"/>
      <c r="F906" s="224">
        <v>2705329.5</v>
      </c>
      <c r="G906" s="560"/>
      <c r="H906" s="907"/>
      <c r="I906" s="677"/>
      <c r="J906" s="519"/>
      <c r="K906" s="668"/>
      <c r="L906" s="677"/>
      <c r="M906" s="209"/>
      <c r="N906" s="677"/>
      <c r="O906" s="494"/>
      <c r="P906" s="680"/>
    </row>
    <row r="907" spans="1:16" ht="36.75" customHeight="1" x14ac:dyDescent="0.25">
      <c r="A907" s="792"/>
      <c r="B907" s="584"/>
      <c r="C907" s="469"/>
      <c r="D907" s="573"/>
      <c r="E907" s="471"/>
      <c r="F907" s="224"/>
      <c r="G907" s="560"/>
      <c r="H907" s="907"/>
      <c r="I907" s="677"/>
      <c r="J907" s="639"/>
      <c r="K907" s="668"/>
      <c r="L907" s="677"/>
      <c r="M907" s="209"/>
      <c r="N907" s="677"/>
      <c r="O907" s="494"/>
      <c r="P907" s="680"/>
    </row>
    <row r="908" spans="1:16" ht="36.75" customHeight="1" x14ac:dyDescent="0.25">
      <c r="A908" s="792"/>
      <c r="B908" s="584"/>
      <c r="C908" s="469" t="s">
        <v>242</v>
      </c>
      <c r="D908" s="573">
        <v>4</v>
      </c>
      <c r="E908" s="471" t="s">
        <v>284</v>
      </c>
      <c r="F908" s="224">
        <v>12894966</v>
      </c>
      <c r="G908" s="560">
        <f>SUM(F908:F915)</f>
        <v>20521485</v>
      </c>
      <c r="H908" s="907"/>
      <c r="I908" s="677"/>
      <c r="J908" s="139">
        <v>12894966</v>
      </c>
      <c r="K908" s="668"/>
      <c r="L908" s="677"/>
      <c r="M908" s="209"/>
      <c r="N908" s="677"/>
      <c r="O908" s="494"/>
      <c r="P908" s="680"/>
    </row>
    <row r="909" spans="1:16" ht="36.75" customHeight="1" x14ac:dyDescent="0.25">
      <c r="A909" s="792"/>
      <c r="B909" s="584"/>
      <c r="C909" s="469"/>
      <c r="D909" s="573"/>
      <c r="E909" s="471"/>
      <c r="F909" s="224">
        <v>1756149.5</v>
      </c>
      <c r="G909" s="560"/>
      <c r="H909" s="907"/>
      <c r="I909" s="677"/>
      <c r="J909" s="139">
        <v>1756149.5</v>
      </c>
      <c r="K909" s="668"/>
      <c r="L909" s="677"/>
      <c r="M909" s="209"/>
      <c r="N909" s="677"/>
      <c r="O909" s="494"/>
      <c r="P909" s="680"/>
    </row>
    <row r="910" spans="1:16" ht="36.75" customHeight="1" x14ac:dyDescent="0.25">
      <c r="A910" s="792"/>
      <c r="B910" s="584"/>
      <c r="C910" s="469"/>
      <c r="D910" s="573"/>
      <c r="E910" s="471"/>
      <c r="F910" s="224">
        <v>1756149.5</v>
      </c>
      <c r="G910" s="560"/>
      <c r="H910" s="907"/>
      <c r="I910" s="677"/>
      <c r="J910" s="139">
        <v>1756149.5</v>
      </c>
      <c r="K910" s="668"/>
      <c r="L910" s="677"/>
      <c r="M910" s="209"/>
      <c r="N910" s="677"/>
      <c r="O910" s="494"/>
      <c r="P910" s="680"/>
    </row>
    <row r="911" spans="1:16" ht="36.75" customHeight="1" x14ac:dyDescent="0.25">
      <c r="A911" s="792"/>
      <c r="B911" s="584"/>
      <c r="C911" s="469"/>
      <c r="D911" s="573"/>
      <c r="E911" s="471"/>
      <c r="F911" s="224">
        <v>1756149.5</v>
      </c>
      <c r="G911" s="560"/>
      <c r="H911" s="907"/>
      <c r="I911" s="677"/>
      <c r="J911" s="139">
        <v>1756149.5</v>
      </c>
      <c r="K911" s="668"/>
      <c r="L911" s="677"/>
      <c r="M911" s="209"/>
      <c r="N911" s="677"/>
      <c r="O911" s="494"/>
      <c r="P911" s="680"/>
    </row>
    <row r="912" spans="1:16" ht="36.75" customHeight="1" x14ac:dyDescent="0.25">
      <c r="A912" s="792"/>
      <c r="B912" s="584"/>
      <c r="C912" s="469"/>
      <c r="D912" s="573"/>
      <c r="E912" s="471"/>
      <c r="F912" s="224">
        <v>0</v>
      </c>
      <c r="G912" s="560"/>
      <c r="H912" s="907"/>
      <c r="I912" s="677"/>
      <c r="J912" s="139">
        <v>2358070.5</v>
      </c>
      <c r="K912" s="668"/>
      <c r="L912" s="677"/>
      <c r="M912" s="209"/>
      <c r="N912" s="677"/>
      <c r="O912" s="494"/>
      <c r="P912" s="680"/>
    </row>
    <row r="913" spans="1:16" ht="36.75" customHeight="1" x14ac:dyDescent="0.25">
      <c r="A913" s="792"/>
      <c r="B913" s="584"/>
      <c r="C913" s="469"/>
      <c r="D913" s="573"/>
      <c r="E913" s="471"/>
      <c r="F913" s="224">
        <v>0</v>
      </c>
      <c r="G913" s="560"/>
      <c r="H913" s="907"/>
      <c r="I913" s="677"/>
      <c r="J913" s="139"/>
      <c r="K913" s="668"/>
      <c r="L913" s="677"/>
      <c r="M913" s="209"/>
      <c r="N913" s="677"/>
      <c r="O913" s="494"/>
      <c r="P913" s="680"/>
    </row>
    <row r="914" spans="1:16" ht="36.75" customHeight="1" x14ac:dyDescent="0.25">
      <c r="A914" s="792"/>
      <c r="B914" s="584"/>
      <c r="C914" s="469"/>
      <c r="D914" s="573"/>
      <c r="E914" s="471"/>
      <c r="F914" s="224">
        <v>0</v>
      </c>
      <c r="G914" s="560"/>
      <c r="H914" s="907"/>
      <c r="I914" s="677"/>
      <c r="J914" s="139"/>
      <c r="K914" s="668"/>
      <c r="L914" s="677"/>
      <c r="M914" s="209"/>
      <c r="N914" s="677"/>
      <c r="O914" s="494"/>
      <c r="P914" s="680"/>
    </row>
    <row r="915" spans="1:16" ht="36.75" customHeight="1" x14ac:dyDescent="0.25">
      <c r="A915" s="792"/>
      <c r="B915" s="529"/>
      <c r="C915" s="469"/>
      <c r="D915" s="573"/>
      <c r="E915" s="471"/>
      <c r="F915" s="224">
        <v>2358070.5</v>
      </c>
      <c r="G915" s="560"/>
      <c r="H915" s="907"/>
      <c r="I915" s="678"/>
      <c r="J915" s="139"/>
      <c r="K915" s="669"/>
      <c r="L915" s="678"/>
      <c r="M915" s="209"/>
      <c r="N915" s="678"/>
      <c r="O915" s="530"/>
      <c r="P915" s="681"/>
    </row>
    <row r="916" spans="1:16" ht="36.75" customHeight="1" x14ac:dyDescent="0.25">
      <c r="A916" s="693" t="s">
        <v>282</v>
      </c>
      <c r="B916" s="761">
        <v>403048040</v>
      </c>
      <c r="C916" s="469" t="s">
        <v>242</v>
      </c>
      <c r="D916" s="573">
        <v>228</v>
      </c>
      <c r="E916" s="471" t="s">
        <v>11</v>
      </c>
      <c r="F916" s="224">
        <v>165186271</v>
      </c>
      <c r="G916" s="560">
        <f>SUM(F916:F917)</f>
        <v>320905550</v>
      </c>
      <c r="H916" s="809">
        <f>SUM(G916:G919)</f>
        <v>400879867</v>
      </c>
      <c r="I916" s="475">
        <f>(B916-H916)</f>
        <v>2168173</v>
      </c>
      <c r="J916" s="761">
        <v>403048040</v>
      </c>
      <c r="K916" s="867">
        <v>403048040</v>
      </c>
      <c r="L916" s="306">
        <f>(B916-K916)</f>
        <v>0</v>
      </c>
      <c r="M916" s="209"/>
      <c r="N916" s="475">
        <f>(I916-L916)</f>
        <v>2168173</v>
      </c>
      <c r="O916" s="493" t="s">
        <v>656</v>
      </c>
      <c r="P916" s="495" t="s">
        <v>566</v>
      </c>
    </row>
    <row r="917" spans="1:16" ht="36.75" customHeight="1" x14ac:dyDescent="0.25">
      <c r="A917" s="693"/>
      <c r="B917" s="761"/>
      <c r="C917" s="469"/>
      <c r="D917" s="573"/>
      <c r="E917" s="471"/>
      <c r="F917" s="224">
        <v>155719279</v>
      </c>
      <c r="G917" s="560"/>
      <c r="H917" s="809"/>
      <c r="I917" s="476"/>
      <c r="J917" s="761"/>
      <c r="K917" s="867"/>
      <c r="L917" s="307"/>
      <c r="M917" s="209"/>
      <c r="N917" s="476"/>
      <c r="O917" s="494"/>
      <c r="P917" s="496"/>
    </row>
    <row r="918" spans="1:16" ht="36.75" customHeight="1" x14ac:dyDescent="0.25">
      <c r="A918" s="693"/>
      <c r="B918" s="761"/>
      <c r="C918" s="469"/>
      <c r="D918" s="573">
        <v>3</v>
      </c>
      <c r="E918" s="471" t="s">
        <v>284</v>
      </c>
      <c r="F918" s="224">
        <v>41166814</v>
      </c>
      <c r="G918" s="560">
        <f>SUM(F918:F919)</f>
        <v>79974317</v>
      </c>
      <c r="H918" s="809"/>
      <c r="I918" s="476"/>
      <c r="J918" s="761"/>
      <c r="K918" s="867"/>
      <c r="L918" s="307"/>
      <c r="M918" s="209"/>
      <c r="N918" s="476"/>
      <c r="O918" s="494"/>
      <c r="P918" s="496"/>
    </row>
    <row r="919" spans="1:16" ht="36.75" customHeight="1" x14ac:dyDescent="0.25">
      <c r="A919" s="693"/>
      <c r="B919" s="761"/>
      <c r="C919" s="469"/>
      <c r="D919" s="573"/>
      <c r="E919" s="471"/>
      <c r="F919" s="224">
        <v>38807503</v>
      </c>
      <c r="G919" s="560"/>
      <c r="H919" s="809"/>
      <c r="I919" s="477"/>
      <c r="J919" s="761"/>
      <c r="K919" s="867"/>
      <c r="L919" s="308"/>
      <c r="M919" s="209"/>
      <c r="N919" s="477"/>
      <c r="O919" s="530"/>
      <c r="P919" s="520"/>
    </row>
    <row r="920" spans="1:16" ht="36.75" customHeight="1" x14ac:dyDescent="0.25">
      <c r="A920" s="543" t="s">
        <v>283</v>
      </c>
      <c r="B920" s="761">
        <v>759036147</v>
      </c>
      <c r="C920" s="541" t="s">
        <v>235</v>
      </c>
      <c r="D920" s="573">
        <v>229</v>
      </c>
      <c r="E920" s="471" t="s">
        <v>11</v>
      </c>
      <c r="F920" s="224">
        <v>379518074</v>
      </c>
      <c r="G920" s="560">
        <f>SUM(F920:F925)</f>
        <v>758901814</v>
      </c>
      <c r="H920" s="569">
        <f>SUM(G920:G925)</f>
        <v>758901814</v>
      </c>
      <c r="I920" s="475">
        <f>(B920-H920)</f>
        <v>134333</v>
      </c>
      <c r="J920" s="801">
        <v>759036147</v>
      </c>
      <c r="K920" s="1018">
        <v>759036147</v>
      </c>
      <c r="L920" s="475">
        <f>(B920-K920)</f>
        <v>0</v>
      </c>
      <c r="M920" s="209"/>
      <c r="N920" s="475">
        <f>(I920-L920)</f>
        <v>134333</v>
      </c>
      <c r="O920" s="493" t="s">
        <v>568</v>
      </c>
      <c r="P920" s="709" t="s">
        <v>567</v>
      </c>
    </row>
    <row r="921" spans="1:16" ht="36.75" customHeight="1" x14ac:dyDescent="0.25">
      <c r="A921" s="543"/>
      <c r="B921" s="761"/>
      <c r="C921" s="541"/>
      <c r="D921" s="573"/>
      <c r="E921" s="471"/>
      <c r="F921" s="224">
        <v>128986497</v>
      </c>
      <c r="G921" s="560"/>
      <c r="H921" s="569"/>
      <c r="I921" s="476"/>
      <c r="J921" s="801"/>
      <c r="K921" s="1018"/>
      <c r="L921" s="476"/>
      <c r="M921" s="209"/>
      <c r="N921" s="476"/>
      <c r="O921" s="494"/>
      <c r="P921" s="662"/>
    </row>
    <row r="922" spans="1:16" ht="36.75" customHeight="1" x14ac:dyDescent="0.25">
      <c r="A922" s="543"/>
      <c r="B922" s="761"/>
      <c r="C922" s="541"/>
      <c r="D922" s="573"/>
      <c r="E922" s="471"/>
      <c r="F922" s="224">
        <v>86686651</v>
      </c>
      <c r="G922" s="560"/>
      <c r="H922" s="569"/>
      <c r="I922" s="476"/>
      <c r="J922" s="801"/>
      <c r="K922" s="1018"/>
      <c r="L922" s="476"/>
      <c r="M922" s="209"/>
      <c r="N922" s="476"/>
      <c r="O922" s="494"/>
      <c r="P922" s="662"/>
    </row>
    <row r="923" spans="1:16" ht="36.75" customHeight="1" x14ac:dyDescent="0.25">
      <c r="A923" s="543"/>
      <c r="B923" s="761"/>
      <c r="C923" s="541"/>
      <c r="D923" s="573"/>
      <c r="E923" s="471"/>
      <c r="F923" s="224">
        <v>70853462</v>
      </c>
      <c r="G923" s="560"/>
      <c r="H923" s="569"/>
      <c r="I923" s="476"/>
      <c r="J923" s="801"/>
      <c r="K923" s="1018"/>
      <c r="L923" s="476"/>
      <c r="M923" s="209"/>
      <c r="N923" s="476"/>
      <c r="O923" s="494"/>
      <c r="P923" s="662"/>
    </row>
    <row r="924" spans="1:16" ht="36.75" customHeight="1" x14ac:dyDescent="0.25">
      <c r="A924" s="543"/>
      <c r="B924" s="761"/>
      <c r="C924" s="541"/>
      <c r="D924" s="573"/>
      <c r="E924" s="471"/>
      <c r="F924" s="224">
        <v>51875475</v>
      </c>
      <c r="G924" s="560"/>
      <c r="H924" s="569"/>
      <c r="I924" s="476"/>
      <c r="J924" s="801"/>
      <c r="K924" s="1018"/>
      <c r="L924" s="476"/>
      <c r="M924" s="209"/>
      <c r="N924" s="476"/>
      <c r="O924" s="494"/>
      <c r="P924" s="662"/>
    </row>
    <row r="925" spans="1:16" ht="36.75" customHeight="1" x14ac:dyDescent="0.25">
      <c r="A925" s="543"/>
      <c r="B925" s="761"/>
      <c r="C925" s="541"/>
      <c r="D925" s="573"/>
      <c r="E925" s="471"/>
      <c r="F925" s="224">
        <v>40981655</v>
      </c>
      <c r="G925" s="560"/>
      <c r="H925" s="569"/>
      <c r="I925" s="477"/>
      <c r="J925" s="801"/>
      <c r="K925" s="1018"/>
      <c r="L925" s="477"/>
      <c r="M925" s="209"/>
      <c r="N925" s="477"/>
      <c r="O925" s="530"/>
      <c r="P925" s="663"/>
    </row>
    <row r="926" spans="1:16" ht="15.75" x14ac:dyDescent="0.25">
      <c r="A926" s="693" t="s">
        <v>197</v>
      </c>
      <c r="B926" s="544">
        <v>55728140</v>
      </c>
      <c r="C926" s="693" t="s">
        <v>174</v>
      </c>
      <c r="D926" s="799">
        <v>174</v>
      </c>
      <c r="E926" s="471" t="s">
        <v>11</v>
      </c>
      <c r="F926" s="224">
        <v>3529985.74</v>
      </c>
      <c r="G926" s="560">
        <v>44971656.809999995</v>
      </c>
      <c r="H926" s="569">
        <f>SUM(F926:F952)</f>
        <v>44971656.809999995</v>
      </c>
      <c r="I926" s="1013">
        <f>(B926-H926)</f>
        <v>10756483.190000005</v>
      </c>
      <c r="J926" s="817">
        <v>1786434.26</v>
      </c>
      <c r="K926" s="1015">
        <f>SUM(J926:J952)</f>
        <v>18486486.590000004</v>
      </c>
      <c r="L926" s="1013">
        <f>(B926-K926)</f>
        <v>37241653.409999996</v>
      </c>
      <c r="M926" s="209"/>
      <c r="N926" s="475">
        <f>(I926-L926)</f>
        <v>-26485170.219999991</v>
      </c>
      <c r="O926" s="493" t="s">
        <v>657</v>
      </c>
      <c r="P926" s="679" t="s">
        <v>569</v>
      </c>
    </row>
    <row r="927" spans="1:16" ht="15.75" x14ac:dyDescent="0.25">
      <c r="A927" s="693"/>
      <c r="B927" s="544"/>
      <c r="C927" s="693"/>
      <c r="D927" s="799"/>
      <c r="E927" s="471"/>
      <c r="F927" s="224">
        <v>0</v>
      </c>
      <c r="G927" s="560"/>
      <c r="H927" s="569"/>
      <c r="I927" s="1014"/>
      <c r="J927" s="905"/>
      <c r="K927" s="1016"/>
      <c r="L927" s="1014"/>
      <c r="M927" s="209"/>
      <c r="N927" s="476"/>
      <c r="O927" s="494"/>
      <c r="P927" s="680"/>
    </row>
    <row r="928" spans="1:16" ht="15.75" x14ac:dyDescent="0.25">
      <c r="A928" s="693"/>
      <c r="B928" s="544"/>
      <c r="C928" s="693"/>
      <c r="D928" s="799"/>
      <c r="E928" s="471"/>
      <c r="F928" s="224">
        <v>0</v>
      </c>
      <c r="G928" s="560"/>
      <c r="H928" s="569"/>
      <c r="I928" s="1014"/>
      <c r="J928" s="906"/>
      <c r="K928" s="1016"/>
      <c r="L928" s="1014"/>
      <c r="M928" s="209"/>
      <c r="N928" s="476"/>
      <c r="O928" s="494"/>
      <c r="P928" s="680"/>
    </row>
    <row r="929" spans="1:16" ht="15.75" x14ac:dyDescent="0.25">
      <c r="A929" s="693"/>
      <c r="B929" s="544"/>
      <c r="C929" s="693" t="s">
        <v>175</v>
      </c>
      <c r="D929" s="799"/>
      <c r="E929" s="471"/>
      <c r="F929" s="224">
        <v>2537029.33</v>
      </c>
      <c r="G929" s="560"/>
      <c r="H929" s="569"/>
      <c r="I929" s="1014"/>
      <c r="J929" s="817">
        <v>4426004.05</v>
      </c>
      <c r="K929" s="1016"/>
      <c r="L929" s="1014"/>
      <c r="M929" s="209"/>
      <c r="N929" s="476"/>
      <c r="O929" s="494"/>
      <c r="P929" s="680"/>
    </row>
    <row r="930" spans="1:16" ht="15.75" x14ac:dyDescent="0.25">
      <c r="A930" s="693"/>
      <c r="B930" s="544"/>
      <c r="C930" s="693"/>
      <c r="D930" s="799"/>
      <c r="E930" s="471"/>
      <c r="F930" s="224">
        <v>1823296.92</v>
      </c>
      <c r="G930" s="560"/>
      <c r="H930" s="569"/>
      <c r="I930" s="1014"/>
      <c r="J930" s="906"/>
      <c r="K930" s="1016"/>
      <c r="L930" s="1014"/>
      <c r="M930" s="209"/>
      <c r="N930" s="476"/>
      <c r="O930" s="494"/>
      <c r="P930" s="680"/>
    </row>
    <row r="931" spans="1:16" ht="15.75" x14ac:dyDescent="0.25">
      <c r="A931" s="693"/>
      <c r="B931" s="544"/>
      <c r="C931" s="693"/>
      <c r="D931" s="799"/>
      <c r="E931" s="471"/>
      <c r="F931" s="224">
        <v>457518.5</v>
      </c>
      <c r="G931" s="560"/>
      <c r="H931" s="569"/>
      <c r="I931" s="1014"/>
      <c r="J931" s="309">
        <v>5858587.0999999996</v>
      </c>
      <c r="K931" s="1016"/>
      <c r="L931" s="1014"/>
      <c r="M931" s="209"/>
      <c r="N931" s="476"/>
      <c r="O931" s="494"/>
      <c r="P931" s="680"/>
    </row>
    <row r="932" spans="1:16" ht="15.75" x14ac:dyDescent="0.25">
      <c r="A932" s="693"/>
      <c r="B932" s="544"/>
      <c r="C932" s="693" t="s">
        <v>200</v>
      </c>
      <c r="D932" s="799"/>
      <c r="E932" s="471"/>
      <c r="F932" s="224">
        <v>1817604.62</v>
      </c>
      <c r="G932" s="560"/>
      <c r="H932" s="569"/>
      <c r="I932" s="1014"/>
      <c r="J932" s="519">
        <v>0</v>
      </c>
      <c r="K932" s="1016"/>
      <c r="L932" s="1014"/>
      <c r="M932" s="209"/>
      <c r="N932" s="476"/>
      <c r="O932" s="494"/>
      <c r="P932" s="680"/>
    </row>
    <row r="933" spans="1:16" ht="15.75" x14ac:dyDescent="0.25">
      <c r="A933" s="693"/>
      <c r="B933" s="544"/>
      <c r="C933" s="693"/>
      <c r="D933" s="799"/>
      <c r="E933" s="471"/>
      <c r="F933" s="224">
        <v>598145.21</v>
      </c>
      <c r="G933" s="560"/>
      <c r="H933" s="569"/>
      <c r="I933" s="1014"/>
      <c r="J933" s="519"/>
      <c r="K933" s="1016"/>
      <c r="L933" s="1014"/>
      <c r="M933" s="209"/>
      <c r="N933" s="476"/>
      <c r="O933" s="494"/>
      <c r="P933" s="680"/>
    </row>
    <row r="934" spans="1:16" ht="15.75" x14ac:dyDescent="0.25">
      <c r="A934" s="693"/>
      <c r="B934" s="544"/>
      <c r="C934" s="693"/>
      <c r="D934" s="799"/>
      <c r="E934" s="471"/>
      <c r="F934" s="224">
        <v>0</v>
      </c>
      <c r="G934" s="560"/>
      <c r="H934" s="569"/>
      <c r="I934" s="1014"/>
      <c r="J934" s="519"/>
      <c r="K934" s="1016"/>
      <c r="L934" s="1014"/>
      <c r="M934" s="209"/>
      <c r="N934" s="476"/>
      <c r="O934" s="494"/>
      <c r="P934" s="680"/>
    </row>
    <row r="935" spans="1:16" ht="15.75" x14ac:dyDescent="0.25">
      <c r="A935" s="693"/>
      <c r="B935" s="544"/>
      <c r="C935" s="693" t="s">
        <v>185</v>
      </c>
      <c r="D935" s="799"/>
      <c r="E935" s="471"/>
      <c r="F935" s="224">
        <v>4096875.3</v>
      </c>
      <c r="G935" s="560"/>
      <c r="H935" s="569"/>
      <c r="I935" s="1014"/>
      <c r="J935" s="639"/>
      <c r="K935" s="1016"/>
      <c r="L935" s="1014"/>
      <c r="M935" s="209"/>
      <c r="N935" s="476"/>
      <c r="O935" s="494"/>
      <c r="P935" s="680"/>
    </row>
    <row r="936" spans="1:16" ht="15.75" x14ac:dyDescent="0.25">
      <c r="A936" s="693"/>
      <c r="B936" s="544"/>
      <c r="C936" s="693"/>
      <c r="D936" s="799"/>
      <c r="E936" s="471"/>
      <c r="F936" s="224">
        <v>4290003.29</v>
      </c>
      <c r="G936" s="560"/>
      <c r="H936" s="569"/>
      <c r="I936" s="1014"/>
      <c r="J936" s="616">
        <v>0</v>
      </c>
      <c r="K936" s="1016"/>
      <c r="L936" s="1014"/>
      <c r="M936" s="209"/>
      <c r="N936" s="476"/>
      <c r="O936" s="494"/>
      <c r="P936" s="680"/>
    </row>
    <row r="937" spans="1:16" ht="15.75" x14ac:dyDescent="0.25">
      <c r="A937" s="693"/>
      <c r="B937" s="544"/>
      <c r="C937" s="693"/>
      <c r="D937" s="799"/>
      <c r="E937" s="471"/>
      <c r="F937" s="224">
        <v>1244564.57</v>
      </c>
      <c r="G937" s="560"/>
      <c r="H937" s="569"/>
      <c r="I937" s="1014"/>
      <c r="J937" s="519"/>
      <c r="K937" s="1016"/>
      <c r="L937" s="1014"/>
      <c r="M937" s="209"/>
      <c r="N937" s="476"/>
      <c r="O937" s="494"/>
      <c r="P937" s="680"/>
    </row>
    <row r="938" spans="1:16" ht="15.75" x14ac:dyDescent="0.25">
      <c r="A938" s="693"/>
      <c r="B938" s="544"/>
      <c r="C938" s="693"/>
      <c r="D938" s="799"/>
      <c r="E938" s="471"/>
      <c r="F938" s="224">
        <v>635581.25</v>
      </c>
      <c r="G938" s="560"/>
      <c r="H938" s="569"/>
      <c r="I938" s="1014"/>
      <c r="J938" s="639"/>
      <c r="K938" s="1016"/>
      <c r="L938" s="1014"/>
      <c r="M938" s="209"/>
      <c r="N938" s="476"/>
      <c r="O938" s="494"/>
      <c r="P938" s="680"/>
    </row>
    <row r="939" spans="1:16" ht="15.75" x14ac:dyDescent="0.25">
      <c r="A939" s="693"/>
      <c r="B939" s="544"/>
      <c r="C939" s="693" t="s">
        <v>186</v>
      </c>
      <c r="D939" s="799"/>
      <c r="E939" s="471"/>
      <c r="F939" s="224">
        <v>601668.16</v>
      </c>
      <c r="G939" s="560"/>
      <c r="H939" s="569"/>
      <c r="I939" s="1014"/>
      <c r="J939" s="817">
        <v>2023880.57</v>
      </c>
      <c r="K939" s="1016"/>
      <c r="L939" s="1014"/>
      <c r="M939" s="209"/>
      <c r="N939" s="476"/>
      <c r="O939" s="494"/>
      <c r="P939" s="680"/>
    </row>
    <row r="940" spans="1:16" ht="15.75" x14ac:dyDescent="0.25">
      <c r="A940" s="693"/>
      <c r="B940" s="544"/>
      <c r="C940" s="693"/>
      <c r="D940" s="799"/>
      <c r="E940" s="471"/>
      <c r="F940" s="224">
        <v>1302025.55</v>
      </c>
      <c r="G940" s="560"/>
      <c r="H940" s="569"/>
      <c r="I940" s="1014"/>
      <c r="J940" s="906"/>
      <c r="K940" s="1016"/>
      <c r="L940" s="1014"/>
      <c r="M940" s="209"/>
      <c r="N940" s="476"/>
      <c r="O940" s="494"/>
      <c r="P940" s="680"/>
    </row>
    <row r="941" spans="1:16" ht="15.75" x14ac:dyDescent="0.25">
      <c r="A941" s="693"/>
      <c r="B941" s="544"/>
      <c r="C941" s="693"/>
      <c r="D941" s="799"/>
      <c r="E941" s="471"/>
      <c r="F941" s="224">
        <v>1938772.04</v>
      </c>
      <c r="G941" s="560"/>
      <c r="H941" s="569"/>
      <c r="I941" s="1014"/>
      <c r="J941" s="817">
        <v>1255887.8700000001</v>
      </c>
      <c r="K941" s="1016"/>
      <c r="L941" s="1014"/>
      <c r="M941" s="209"/>
      <c r="N941" s="476"/>
      <c r="O941" s="494"/>
      <c r="P941" s="680"/>
    </row>
    <row r="942" spans="1:16" ht="15.75" x14ac:dyDescent="0.25">
      <c r="A942" s="693"/>
      <c r="B942" s="544"/>
      <c r="C942" s="693"/>
      <c r="D942" s="799"/>
      <c r="E942" s="471"/>
      <c r="F942" s="137">
        <v>5858587.0999999996</v>
      </c>
      <c r="G942" s="560"/>
      <c r="H942" s="569"/>
      <c r="I942" s="1014"/>
      <c r="J942" s="906"/>
      <c r="K942" s="1016"/>
      <c r="L942" s="1014"/>
      <c r="M942" s="209"/>
      <c r="N942" s="476"/>
      <c r="O942" s="494"/>
      <c r="P942" s="680"/>
    </row>
    <row r="943" spans="1:16" ht="15.75" x14ac:dyDescent="0.25">
      <c r="A943" s="693"/>
      <c r="B943" s="544"/>
      <c r="C943" s="693" t="s">
        <v>187</v>
      </c>
      <c r="D943" s="799"/>
      <c r="E943" s="471"/>
      <c r="F943" s="137">
        <v>1786434.26</v>
      </c>
      <c r="G943" s="560"/>
      <c r="H943" s="569"/>
      <c r="I943" s="1014"/>
      <c r="J943" s="817">
        <v>1795065.92</v>
      </c>
      <c r="K943" s="1016"/>
      <c r="L943" s="1014"/>
      <c r="M943" s="209"/>
      <c r="N943" s="476"/>
      <c r="O943" s="494"/>
      <c r="P943" s="680"/>
    </row>
    <row r="944" spans="1:16" ht="15.75" x14ac:dyDescent="0.25">
      <c r="A944" s="693"/>
      <c r="B944" s="544"/>
      <c r="C944" s="693"/>
      <c r="D944" s="799"/>
      <c r="E944" s="471"/>
      <c r="F944" s="224">
        <v>159967.26</v>
      </c>
      <c r="G944" s="560"/>
      <c r="H944" s="569"/>
      <c r="I944" s="1014"/>
      <c r="J944" s="906"/>
      <c r="K944" s="1016"/>
      <c r="L944" s="1014"/>
      <c r="M944" s="209"/>
      <c r="N944" s="476"/>
      <c r="O944" s="494"/>
      <c r="P944" s="680"/>
    </row>
    <row r="945" spans="1:16" ht="15.75" x14ac:dyDescent="0.25">
      <c r="A945" s="693"/>
      <c r="B945" s="544"/>
      <c r="C945" s="693"/>
      <c r="D945" s="799"/>
      <c r="E945" s="471"/>
      <c r="F945" s="137">
        <v>2023880.57</v>
      </c>
      <c r="G945" s="560"/>
      <c r="H945" s="569"/>
      <c r="I945" s="1014"/>
      <c r="J945" s="817">
        <v>1340626.82</v>
      </c>
      <c r="K945" s="1016"/>
      <c r="L945" s="1014"/>
      <c r="M945" s="209"/>
      <c r="N945" s="476"/>
      <c r="O945" s="494"/>
      <c r="P945" s="680"/>
    </row>
    <row r="946" spans="1:16" ht="15.75" x14ac:dyDescent="0.25">
      <c r="A946" s="693"/>
      <c r="B946" s="544"/>
      <c r="C946" s="693"/>
      <c r="D946" s="799"/>
      <c r="E946" s="471"/>
      <c r="F946" s="224">
        <v>480113.61</v>
      </c>
      <c r="G946" s="560"/>
      <c r="H946" s="569"/>
      <c r="I946" s="1014"/>
      <c r="J946" s="906"/>
      <c r="K946" s="1016"/>
      <c r="L946" s="1014"/>
      <c r="M946" s="209"/>
      <c r="N946" s="476"/>
      <c r="O946" s="494"/>
      <c r="P946" s="680"/>
    </row>
    <row r="947" spans="1:16" ht="15.75" x14ac:dyDescent="0.25">
      <c r="A947" s="693"/>
      <c r="B947" s="544"/>
      <c r="C947" s="693" t="s">
        <v>188</v>
      </c>
      <c r="D947" s="799"/>
      <c r="E947" s="471"/>
      <c r="F947" s="137">
        <v>1340626.82</v>
      </c>
      <c r="G947" s="560"/>
      <c r="H947" s="569"/>
      <c r="I947" s="1014"/>
      <c r="J947" s="616">
        <v>0</v>
      </c>
      <c r="K947" s="1016"/>
      <c r="L947" s="1014"/>
      <c r="M947" s="209"/>
      <c r="N947" s="476"/>
      <c r="O947" s="494"/>
      <c r="P947" s="680"/>
    </row>
    <row r="948" spans="1:16" ht="15.75" x14ac:dyDescent="0.25">
      <c r="A948" s="693"/>
      <c r="B948" s="544"/>
      <c r="C948" s="693"/>
      <c r="D948" s="799"/>
      <c r="E948" s="471"/>
      <c r="F948" s="137">
        <v>4426004.05</v>
      </c>
      <c r="G948" s="560"/>
      <c r="H948" s="569"/>
      <c r="I948" s="1014"/>
      <c r="J948" s="519"/>
      <c r="K948" s="1016"/>
      <c r="L948" s="1014"/>
      <c r="M948" s="209"/>
      <c r="N948" s="476"/>
      <c r="O948" s="494"/>
      <c r="P948" s="680"/>
    </row>
    <row r="949" spans="1:16" ht="15.75" x14ac:dyDescent="0.25">
      <c r="A949" s="693"/>
      <c r="B949" s="544"/>
      <c r="C949" s="693"/>
      <c r="D949" s="799"/>
      <c r="E949" s="471"/>
      <c r="F949" s="224">
        <v>622401.71</v>
      </c>
      <c r="G949" s="560"/>
      <c r="H949" s="569"/>
      <c r="I949" s="1014"/>
      <c r="J949" s="519"/>
      <c r="K949" s="1016"/>
      <c r="L949" s="1014"/>
      <c r="M949" s="209"/>
      <c r="N949" s="476"/>
      <c r="O949" s="494"/>
      <c r="P949" s="680"/>
    </row>
    <row r="950" spans="1:16" ht="15.75" x14ac:dyDescent="0.25">
      <c r="A950" s="693"/>
      <c r="B950" s="544"/>
      <c r="C950" s="693"/>
      <c r="D950" s="799"/>
      <c r="E950" s="471"/>
      <c r="F950" s="224">
        <v>349619.16</v>
      </c>
      <c r="G950" s="560"/>
      <c r="H950" s="569"/>
      <c r="I950" s="1014"/>
      <c r="J950" s="519"/>
      <c r="K950" s="1016"/>
      <c r="L950" s="1014"/>
      <c r="M950" s="209"/>
      <c r="N950" s="476"/>
      <c r="O950" s="494"/>
      <c r="P950" s="680"/>
    </row>
    <row r="951" spans="1:16" ht="15.75" x14ac:dyDescent="0.25">
      <c r="A951" s="693"/>
      <c r="B951" s="544"/>
      <c r="C951" s="693"/>
      <c r="D951" s="799"/>
      <c r="E951" s="471"/>
      <c r="F951" s="137">
        <v>1255885.8700000001</v>
      </c>
      <c r="G951" s="560"/>
      <c r="H951" s="569"/>
      <c r="I951" s="1014"/>
      <c r="J951" s="519"/>
      <c r="K951" s="1016"/>
      <c r="L951" s="1014"/>
      <c r="M951" s="209"/>
      <c r="N951" s="476"/>
      <c r="O951" s="494"/>
      <c r="P951" s="680"/>
    </row>
    <row r="952" spans="1:16" ht="15.75" x14ac:dyDescent="0.25">
      <c r="A952" s="693"/>
      <c r="B952" s="544"/>
      <c r="C952" s="693"/>
      <c r="D952" s="799"/>
      <c r="E952" s="471"/>
      <c r="F952" s="137">
        <v>1795065.92</v>
      </c>
      <c r="G952" s="560"/>
      <c r="H952" s="569"/>
      <c r="I952" s="990"/>
      <c r="J952" s="639"/>
      <c r="K952" s="1017"/>
      <c r="L952" s="990"/>
      <c r="M952" s="209"/>
      <c r="N952" s="477"/>
      <c r="O952" s="530"/>
      <c r="P952" s="681"/>
    </row>
    <row r="953" spans="1:16" ht="15.75" x14ac:dyDescent="0.25">
      <c r="A953" s="693" t="s">
        <v>198</v>
      </c>
      <c r="B953" s="740">
        <v>91218153</v>
      </c>
      <c r="C953" s="469" t="s">
        <v>190</v>
      </c>
      <c r="D953" s="573">
        <v>186</v>
      </c>
      <c r="E953" s="471" t="s">
        <v>10</v>
      </c>
      <c r="F953" s="137">
        <v>36553920</v>
      </c>
      <c r="G953" s="560">
        <f>SUM(F953:F956)</f>
        <v>60923200</v>
      </c>
      <c r="H953" s="774">
        <f>SUM(G953:G958)</f>
        <v>91218153</v>
      </c>
      <c r="I953" s="306">
        <f>(B953-H953)</f>
        <v>0</v>
      </c>
      <c r="J953" s="310">
        <v>12184600</v>
      </c>
      <c r="K953" s="1019">
        <f>SUM(J953:J958)</f>
        <v>82096358</v>
      </c>
      <c r="L953" s="306">
        <f>(B953-K953)</f>
        <v>9121795</v>
      </c>
      <c r="M953" s="209"/>
      <c r="N953" s="475">
        <f>(I953-L953)</f>
        <v>-9121795</v>
      </c>
      <c r="O953" s="493" t="s">
        <v>658</v>
      </c>
      <c r="P953" s="495" t="s">
        <v>570</v>
      </c>
    </row>
    <row r="954" spans="1:16" ht="15.75" x14ac:dyDescent="0.25">
      <c r="A954" s="693"/>
      <c r="B954" s="725"/>
      <c r="C954" s="469"/>
      <c r="D954" s="573"/>
      <c r="E954" s="471"/>
      <c r="F954" s="137">
        <v>12184640</v>
      </c>
      <c r="G954" s="560"/>
      <c r="H954" s="775"/>
      <c r="I954" s="307"/>
      <c r="J954" s="310">
        <v>6092320</v>
      </c>
      <c r="K954" s="1020"/>
      <c r="L954" s="307"/>
      <c r="M954" s="209"/>
      <c r="N954" s="476"/>
      <c r="O954" s="494"/>
      <c r="P954" s="496"/>
    </row>
    <row r="955" spans="1:16" ht="15.75" x14ac:dyDescent="0.25">
      <c r="A955" s="693"/>
      <c r="B955" s="725"/>
      <c r="C955" s="469"/>
      <c r="D955" s="573"/>
      <c r="E955" s="471"/>
      <c r="F955" s="137">
        <v>6092320</v>
      </c>
      <c r="G955" s="560"/>
      <c r="H955" s="775"/>
      <c r="I955" s="307"/>
      <c r="J955" s="310">
        <v>21173198</v>
      </c>
      <c r="K955" s="1020"/>
      <c r="L955" s="307"/>
      <c r="M955" s="209"/>
      <c r="N955" s="476"/>
      <c r="O955" s="494"/>
      <c r="P955" s="496"/>
    </row>
    <row r="956" spans="1:16" ht="15.75" x14ac:dyDescent="0.25">
      <c r="A956" s="693"/>
      <c r="B956" s="725"/>
      <c r="C956" s="469"/>
      <c r="D956" s="573"/>
      <c r="E956" s="471"/>
      <c r="F956" s="137">
        <v>6092320</v>
      </c>
      <c r="G956" s="560"/>
      <c r="H956" s="775"/>
      <c r="I956" s="307"/>
      <c r="J956" s="310">
        <v>6092320</v>
      </c>
      <c r="K956" s="1020"/>
      <c r="L956" s="307"/>
      <c r="M956" s="209"/>
      <c r="N956" s="476"/>
      <c r="O956" s="494"/>
      <c r="P956" s="496"/>
    </row>
    <row r="957" spans="1:16" ht="15.75" x14ac:dyDescent="0.25">
      <c r="A957" s="693"/>
      <c r="B957" s="725"/>
      <c r="C957" s="469"/>
      <c r="D957" s="573">
        <v>13</v>
      </c>
      <c r="E957" s="471" t="s">
        <v>192</v>
      </c>
      <c r="F957" s="137">
        <v>21173138</v>
      </c>
      <c r="G957" s="560">
        <f>SUM(F957:F958)</f>
        <v>30294953</v>
      </c>
      <c r="H957" s="775"/>
      <c r="I957" s="307"/>
      <c r="J957" s="310">
        <v>36553920</v>
      </c>
      <c r="K957" s="1020"/>
      <c r="L957" s="307"/>
      <c r="M957" s="209"/>
      <c r="N957" s="476"/>
      <c r="O957" s="494"/>
      <c r="P957" s="496"/>
    </row>
    <row r="958" spans="1:16" ht="15.75" x14ac:dyDescent="0.25">
      <c r="A958" s="693"/>
      <c r="B958" s="741"/>
      <c r="C958" s="469"/>
      <c r="D958" s="573"/>
      <c r="E958" s="471"/>
      <c r="F958" s="224">
        <v>9121815</v>
      </c>
      <c r="G958" s="560"/>
      <c r="H958" s="776"/>
      <c r="I958" s="308"/>
      <c r="J958" s="140"/>
      <c r="K958" s="1021"/>
      <c r="L958" s="308"/>
      <c r="M958" s="209"/>
      <c r="N958" s="477"/>
      <c r="O958" s="530"/>
      <c r="P958" s="520"/>
    </row>
    <row r="959" spans="1:16" ht="29.25" customHeight="1" x14ac:dyDescent="0.25">
      <c r="A959" s="693" t="s">
        <v>199</v>
      </c>
      <c r="B959" s="528">
        <v>79970400</v>
      </c>
      <c r="C959" s="469" t="s">
        <v>191</v>
      </c>
      <c r="D959" s="573">
        <v>2</v>
      </c>
      <c r="E959" s="471" t="s">
        <v>193</v>
      </c>
      <c r="F959" s="224">
        <v>14098782</v>
      </c>
      <c r="G959" s="560">
        <f>SUM(F959:F963)</f>
        <v>71973361</v>
      </c>
      <c r="H959" s="569">
        <f>SUM(G959:G963)</f>
        <v>71973361</v>
      </c>
      <c r="I959" s="475">
        <f>(B959-H959)</f>
        <v>7997039</v>
      </c>
      <c r="J959" s="265">
        <v>25630513</v>
      </c>
      <c r="K959" s="969">
        <f>SUM(J959:J963)</f>
        <v>25630513</v>
      </c>
      <c r="L959" s="475">
        <f>(B959-K959)</f>
        <v>54339887</v>
      </c>
      <c r="M959" s="209"/>
      <c r="N959" s="475">
        <f>(I959-L959)</f>
        <v>-46342848</v>
      </c>
      <c r="O959" s="493" t="s">
        <v>659</v>
      </c>
      <c r="P959" s="495" t="s">
        <v>571</v>
      </c>
    </row>
    <row r="960" spans="1:16" ht="27" customHeight="1" x14ac:dyDescent="0.25">
      <c r="A960" s="693"/>
      <c r="B960" s="584"/>
      <c r="C960" s="469"/>
      <c r="D960" s="573"/>
      <c r="E960" s="471"/>
      <c r="F960" s="224">
        <v>18329216</v>
      </c>
      <c r="G960" s="560"/>
      <c r="H960" s="569"/>
      <c r="I960" s="476"/>
      <c r="J960" s="230"/>
      <c r="K960" s="970"/>
      <c r="L960" s="476"/>
      <c r="M960" s="209"/>
      <c r="N960" s="476"/>
      <c r="O960" s="494"/>
      <c r="P960" s="496"/>
    </row>
    <row r="961" spans="1:16" ht="21.75" customHeight="1" x14ac:dyDescent="0.25">
      <c r="A961" s="693"/>
      <c r="B961" s="584"/>
      <c r="C961" s="469"/>
      <c r="D961" s="573"/>
      <c r="E961" s="471"/>
      <c r="F961" s="224">
        <v>13914850</v>
      </c>
      <c r="G961" s="560"/>
      <c r="H961" s="569"/>
      <c r="I961" s="476"/>
      <c r="J961" s="230"/>
      <c r="K961" s="970"/>
      <c r="L961" s="476"/>
      <c r="M961" s="209"/>
      <c r="N961" s="476"/>
      <c r="O961" s="494"/>
      <c r="P961" s="496"/>
    </row>
    <row r="962" spans="1:16" ht="25.5" customHeight="1" x14ac:dyDescent="0.25">
      <c r="A962" s="693"/>
      <c r="B962" s="584"/>
      <c r="C962" s="469"/>
      <c r="D962" s="573"/>
      <c r="E962" s="471"/>
      <c r="F962" s="137">
        <v>25630513</v>
      </c>
      <c r="G962" s="560"/>
      <c r="H962" s="569"/>
      <c r="I962" s="476"/>
      <c r="J962" s="230"/>
      <c r="K962" s="970"/>
      <c r="L962" s="476"/>
      <c r="M962" s="209"/>
      <c r="N962" s="476"/>
      <c r="O962" s="494"/>
      <c r="P962" s="496"/>
    </row>
    <row r="963" spans="1:16" ht="15.75" x14ac:dyDescent="0.25">
      <c r="A963" s="693"/>
      <c r="B963" s="529"/>
      <c r="C963" s="469"/>
      <c r="D963" s="573"/>
      <c r="E963" s="471"/>
      <c r="F963" s="224">
        <v>0</v>
      </c>
      <c r="G963" s="560"/>
      <c r="H963" s="569"/>
      <c r="I963" s="476"/>
      <c r="J963" s="230"/>
      <c r="K963" s="971"/>
      <c r="L963" s="476"/>
      <c r="M963" s="209"/>
      <c r="N963" s="476"/>
      <c r="O963" s="530"/>
      <c r="P963" s="520"/>
    </row>
    <row r="964" spans="1:16" ht="39.75" customHeight="1" x14ac:dyDescent="0.25">
      <c r="A964" s="792" t="s">
        <v>285</v>
      </c>
      <c r="B964" s="658">
        <v>1514447709</v>
      </c>
      <c r="C964" s="469" t="s">
        <v>308</v>
      </c>
      <c r="D964" s="573">
        <v>261</v>
      </c>
      <c r="E964" s="471" t="s">
        <v>11</v>
      </c>
      <c r="F964" s="224">
        <v>186137458</v>
      </c>
      <c r="G964" s="560">
        <f>SUM(F964:F970)</f>
        <v>828171885.54999995</v>
      </c>
      <c r="H964" s="907">
        <f>SUM(G964:G979)</f>
        <v>1514447580</v>
      </c>
      <c r="I964" s="475">
        <f>(B964-H964)</f>
        <v>129</v>
      </c>
      <c r="J964" s="140">
        <v>244135501</v>
      </c>
      <c r="K964" s="817">
        <f>SUM(J964:J979)</f>
        <v>1514447580</v>
      </c>
      <c r="L964" s="475">
        <f>(B964-K964)</f>
        <v>129</v>
      </c>
      <c r="M964" s="209"/>
      <c r="N964" s="475">
        <f>(I964-L964)</f>
        <v>0</v>
      </c>
      <c r="O964" s="493" t="s">
        <v>397</v>
      </c>
      <c r="P964" s="495" t="s">
        <v>572</v>
      </c>
    </row>
    <row r="965" spans="1:16" ht="39.75" customHeight="1" x14ac:dyDescent="0.25">
      <c r="A965" s="792"/>
      <c r="B965" s="658"/>
      <c r="C965" s="469"/>
      <c r="D965" s="573"/>
      <c r="E965" s="471"/>
      <c r="F965" s="224">
        <v>136875575</v>
      </c>
      <c r="G965" s="560"/>
      <c r="H965" s="907"/>
      <c r="I965" s="476"/>
      <c r="J965" s="140">
        <v>275725333</v>
      </c>
      <c r="K965" s="905"/>
      <c r="L965" s="476"/>
      <c r="M965" s="209"/>
      <c r="N965" s="476"/>
      <c r="O965" s="494"/>
      <c r="P965" s="496"/>
    </row>
    <row r="966" spans="1:16" ht="39.75" customHeight="1" x14ac:dyDescent="0.25">
      <c r="A966" s="792"/>
      <c r="B966" s="658"/>
      <c r="C966" s="469"/>
      <c r="D966" s="573"/>
      <c r="E966" s="471"/>
      <c r="F966" s="224">
        <v>111401544.81999999</v>
      </c>
      <c r="G966" s="560"/>
      <c r="H966" s="907"/>
      <c r="I966" s="476"/>
      <c r="J966" s="140">
        <v>202753727</v>
      </c>
      <c r="K966" s="905"/>
      <c r="L966" s="476"/>
      <c r="M966" s="209"/>
      <c r="N966" s="476"/>
      <c r="O966" s="494"/>
      <c r="P966" s="496"/>
    </row>
    <row r="967" spans="1:16" ht="39.75" customHeight="1" x14ac:dyDescent="0.25">
      <c r="A967" s="792"/>
      <c r="B967" s="658"/>
      <c r="C967" s="469"/>
      <c r="D967" s="573"/>
      <c r="E967" s="471"/>
      <c r="F967" s="224">
        <v>166012140</v>
      </c>
      <c r="G967" s="560"/>
      <c r="H967" s="907"/>
      <c r="I967" s="476"/>
      <c r="J967" s="140">
        <v>127620614</v>
      </c>
      <c r="K967" s="905"/>
      <c r="L967" s="476"/>
      <c r="M967" s="209"/>
      <c r="N967" s="476"/>
      <c r="O967" s="494"/>
      <c r="P967" s="496"/>
    </row>
    <row r="968" spans="1:16" ht="39.75" customHeight="1" x14ac:dyDescent="0.25">
      <c r="A968" s="792"/>
      <c r="B968" s="658"/>
      <c r="C968" s="469"/>
      <c r="D968" s="573"/>
      <c r="E968" s="471"/>
      <c r="F968" s="224">
        <v>73510098.709999993</v>
      </c>
      <c r="G968" s="560"/>
      <c r="H968" s="907"/>
      <c r="I968" s="476"/>
      <c r="J968" s="140">
        <v>135806502</v>
      </c>
      <c r="K968" s="905"/>
      <c r="L968" s="476"/>
      <c r="M968" s="209"/>
      <c r="N968" s="476"/>
      <c r="O968" s="494"/>
      <c r="P968" s="496"/>
    </row>
    <row r="969" spans="1:16" ht="39.75" customHeight="1" x14ac:dyDescent="0.25">
      <c r="A969" s="792"/>
      <c r="B969" s="658"/>
      <c r="C969" s="469"/>
      <c r="D969" s="573"/>
      <c r="E969" s="471"/>
      <c r="F969" s="224">
        <v>69281011.480000004</v>
      </c>
      <c r="G969" s="560"/>
      <c r="H969" s="907"/>
      <c r="I969" s="476"/>
      <c r="J969" s="140">
        <v>165019058</v>
      </c>
      <c r="K969" s="905"/>
      <c r="L969" s="476"/>
      <c r="M969" s="209"/>
      <c r="N969" s="476"/>
      <c r="O969" s="494"/>
      <c r="P969" s="496"/>
    </row>
    <row r="970" spans="1:16" ht="39.75" customHeight="1" x14ac:dyDescent="0.25">
      <c r="A970" s="792"/>
      <c r="B970" s="658"/>
      <c r="C970" s="469"/>
      <c r="D970" s="573"/>
      <c r="E970" s="471"/>
      <c r="F970" s="224">
        <v>84954057.540000007</v>
      </c>
      <c r="G970" s="560"/>
      <c r="H970" s="907"/>
      <c r="I970" s="476"/>
      <c r="J970" s="140">
        <v>151870438</v>
      </c>
      <c r="K970" s="905"/>
      <c r="L970" s="476"/>
      <c r="M970" s="209"/>
      <c r="N970" s="476"/>
      <c r="O970" s="494"/>
      <c r="P970" s="496"/>
    </row>
    <row r="971" spans="1:16" ht="39.75" customHeight="1" x14ac:dyDescent="0.25">
      <c r="A971" s="792"/>
      <c r="B971" s="658"/>
      <c r="C971" s="469"/>
      <c r="D971" s="573">
        <v>4</v>
      </c>
      <c r="E971" s="471" t="s">
        <v>310</v>
      </c>
      <c r="F971" s="224">
        <v>89587875</v>
      </c>
      <c r="G971" s="560">
        <f>SUM(F971:F977)</f>
        <v>398598754.44999999</v>
      </c>
      <c r="H971" s="907"/>
      <c r="I971" s="476"/>
      <c r="J971" s="140">
        <v>108890476</v>
      </c>
      <c r="K971" s="905"/>
      <c r="L971" s="476"/>
      <c r="M971" s="209"/>
      <c r="N971" s="476"/>
      <c r="O971" s="494"/>
      <c r="P971" s="496"/>
    </row>
    <row r="972" spans="1:16" ht="39.75" customHeight="1" x14ac:dyDescent="0.25">
      <c r="A972" s="792"/>
      <c r="B972" s="658"/>
      <c r="C972" s="469"/>
      <c r="D972" s="573"/>
      <c r="E972" s="471"/>
      <c r="F972" s="224">
        <v>65878152</v>
      </c>
      <c r="G972" s="560"/>
      <c r="H972" s="907"/>
      <c r="I972" s="476"/>
      <c r="J972" s="140">
        <v>102625931</v>
      </c>
      <c r="K972" s="905"/>
      <c r="L972" s="476"/>
      <c r="M972" s="209"/>
      <c r="N972" s="476"/>
      <c r="O972" s="494"/>
      <c r="P972" s="496"/>
    </row>
    <row r="973" spans="1:16" ht="39.75" customHeight="1" x14ac:dyDescent="0.25">
      <c r="A973" s="792"/>
      <c r="B973" s="658"/>
      <c r="C973" s="469"/>
      <c r="D973" s="573"/>
      <c r="E973" s="471"/>
      <c r="F973" s="224">
        <v>53617513.18</v>
      </c>
      <c r="G973" s="560"/>
      <c r="H973" s="907"/>
      <c r="I973" s="476"/>
      <c r="J973" s="140"/>
      <c r="K973" s="905"/>
      <c r="L973" s="476"/>
      <c r="M973" s="209"/>
      <c r="N973" s="476"/>
      <c r="O973" s="494"/>
      <c r="P973" s="496"/>
    </row>
    <row r="974" spans="1:16" ht="39.75" customHeight="1" x14ac:dyDescent="0.25">
      <c r="A974" s="792"/>
      <c r="B974" s="658"/>
      <c r="C974" s="469"/>
      <c r="D974" s="573"/>
      <c r="E974" s="471"/>
      <c r="F974" s="224">
        <v>78123360.319999993</v>
      </c>
      <c r="G974" s="560"/>
      <c r="H974" s="907"/>
      <c r="I974" s="476"/>
      <c r="J974" s="140"/>
      <c r="K974" s="905"/>
      <c r="L974" s="476"/>
      <c r="M974" s="209"/>
      <c r="N974" s="476"/>
      <c r="O974" s="494"/>
      <c r="P974" s="496"/>
    </row>
    <row r="975" spans="1:16" ht="39.75" customHeight="1" x14ac:dyDescent="0.25">
      <c r="A975" s="792"/>
      <c r="B975" s="658"/>
      <c r="C975" s="469"/>
      <c r="D975" s="573"/>
      <c r="E975" s="471"/>
      <c r="F975" s="224">
        <v>35380377.289999999</v>
      </c>
      <c r="G975" s="560"/>
      <c r="H975" s="907"/>
      <c r="I975" s="476"/>
      <c r="J975" s="140"/>
      <c r="K975" s="905"/>
      <c r="L975" s="476"/>
      <c r="M975" s="209"/>
      <c r="N975" s="476"/>
      <c r="O975" s="494"/>
      <c r="P975" s="496"/>
    </row>
    <row r="976" spans="1:16" ht="39.75" customHeight="1" x14ac:dyDescent="0.25">
      <c r="A976" s="792"/>
      <c r="B976" s="658"/>
      <c r="C976" s="469"/>
      <c r="D976" s="573"/>
      <c r="E976" s="471"/>
      <c r="F976" s="224">
        <v>33344919.52</v>
      </c>
      <c r="G976" s="560"/>
      <c r="H976" s="907"/>
      <c r="I976" s="476"/>
      <c r="J976" s="140"/>
      <c r="K976" s="905"/>
      <c r="L976" s="476"/>
      <c r="M976" s="209"/>
      <c r="N976" s="476"/>
      <c r="O976" s="494"/>
      <c r="P976" s="496"/>
    </row>
    <row r="977" spans="1:16" ht="39.75" customHeight="1" x14ac:dyDescent="0.25">
      <c r="A977" s="792"/>
      <c r="B977" s="658"/>
      <c r="C977" s="469"/>
      <c r="D977" s="573"/>
      <c r="E977" s="471"/>
      <c r="F977" s="224">
        <v>42666557.140000001</v>
      </c>
      <c r="G977" s="560"/>
      <c r="H977" s="907"/>
      <c r="I977" s="476"/>
      <c r="J977" s="140"/>
      <c r="K977" s="905"/>
      <c r="L977" s="476"/>
      <c r="M977" s="209"/>
      <c r="N977" s="476"/>
      <c r="O977" s="494"/>
      <c r="P977" s="496"/>
    </row>
    <row r="978" spans="1:16" ht="39.75" customHeight="1" x14ac:dyDescent="0.25">
      <c r="A978" s="792"/>
      <c r="B978" s="658"/>
      <c r="C978" s="469"/>
      <c r="D978" s="573">
        <v>5</v>
      </c>
      <c r="E978" s="471" t="s">
        <v>310</v>
      </c>
      <c r="F978" s="224">
        <v>135806502</v>
      </c>
      <c r="G978" s="560">
        <f>SUM(F978:F979)</f>
        <v>287676940</v>
      </c>
      <c r="H978" s="907"/>
      <c r="I978" s="476"/>
      <c r="J978" s="140"/>
      <c r="K978" s="905"/>
      <c r="L978" s="476"/>
      <c r="M978" s="209"/>
      <c r="N978" s="476"/>
      <c r="O978" s="494"/>
      <c r="P978" s="496"/>
    </row>
    <row r="979" spans="1:16" ht="39.75" customHeight="1" x14ac:dyDescent="0.25">
      <c r="A979" s="792"/>
      <c r="B979" s="658"/>
      <c r="C979" s="469"/>
      <c r="D979" s="573"/>
      <c r="E979" s="471"/>
      <c r="F979" s="224">
        <v>151870438</v>
      </c>
      <c r="G979" s="560"/>
      <c r="H979" s="907"/>
      <c r="I979" s="477"/>
      <c r="J979" s="140"/>
      <c r="K979" s="906"/>
      <c r="L979" s="477"/>
      <c r="M979" s="209"/>
      <c r="N979" s="477"/>
      <c r="O979" s="494"/>
      <c r="P979" s="520"/>
    </row>
    <row r="980" spans="1:16" ht="39.75" customHeight="1" x14ac:dyDescent="0.25">
      <c r="A980" s="792" t="s">
        <v>286</v>
      </c>
      <c r="B980" s="658">
        <v>138893767</v>
      </c>
      <c r="C980" s="469" t="s">
        <v>226</v>
      </c>
      <c r="D980" s="573">
        <v>253</v>
      </c>
      <c r="E980" s="471" t="s">
        <v>11</v>
      </c>
      <c r="F980" s="277">
        <v>34043690.369999997</v>
      </c>
      <c r="G980" s="560">
        <f>SUM(F980:F981)</f>
        <v>71107584</v>
      </c>
      <c r="H980" s="907">
        <f>SUM(G980:G985)</f>
        <v>138881205.63999999</v>
      </c>
      <c r="I980" s="522">
        <f>(B980-H980)</f>
        <v>12561.360000014305</v>
      </c>
      <c r="J980" s="140">
        <v>29306186</v>
      </c>
      <c r="K980" s="521">
        <f>SUM(J980:J985)</f>
        <v>138881205.63999999</v>
      </c>
      <c r="L980" s="522">
        <f>(B980-K980)</f>
        <v>12561.360000014305</v>
      </c>
      <c r="M980" s="270"/>
      <c r="N980" s="522">
        <f>(I980-L980)</f>
        <v>0</v>
      </c>
      <c r="O980" s="497" t="s">
        <v>397</v>
      </c>
      <c r="P980" s="527" t="s">
        <v>573</v>
      </c>
    </row>
    <row r="981" spans="1:16" ht="39.75" customHeight="1" x14ac:dyDescent="0.25">
      <c r="A981" s="792"/>
      <c r="B981" s="658"/>
      <c r="C981" s="469"/>
      <c r="D981" s="573"/>
      <c r="E981" s="471"/>
      <c r="F981" s="277">
        <v>37063893.630000003</v>
      </c>
      <c r="G981" s="560"/>
      <c r="H981" s="907"/>
      <c r="I981" s="522"/>
      <c r="J981" s="140">
        <v>71107584</v>
      </c>
      <c r="K981" s="521"/>
      <c r="L981" s="522"/>
      <c r="M981" s="270"/>
      <c r="N981" s="522"/>
      <c r="O981" s="497"/>
      <c r="P981" s="474"/>
    </row>
    <row r="982" spans="1:16" ht="39.75" customHeight="1" x14ac:dyDescent="0.25">
      <c r="A982" s="792"/>
      <c r="B982" s="658"/>
      <c r="C982" s="469"/>
      <c r="D982" s="573"/>
      <c r="E982" s="471" t="s">
        <v>10</v>
      </c>
      <c r="F982" s="277">
        <v>11459481.640000001</v>
      </c>
      <c r="G982" s="560">
        <f>SUM(F982:F983)</f>
        <v>23935597</v>
      </c>
      <c r="H982" s="907"/>
      <c r="I982" s="522"/>
      <c r="J982" s="140">
        <v>12476115.359999999</v>
      </c>
      <c r="K982" s="521"/>
      <c r="L982" s="522"/>
      <c r="M982" s="270"/>
      <c r="N982" s="522"/>
      <c r="O982" s="497"/>
      <c r="P982" s="474"/>
    </row>
    <row r="983" spans="1:16" ht="39.75" customHeight="1" x14ac:dyDescent="0.25">
      <c r="A983" s="792"/>
      <c r="B983" s="658"/>
      <c r="C983" s="469"/>
      <c r="D983" s="573"/>
      <c r="E983" s="471"/>
      <c r="F983" s="277">
        <v>12476115.359999999</v>
      </c>
      <c r="G983" s="560"/>
      <c r="H983" s="907"/>
      <c r="I983" s="522"/>
      <c r="J983" s="140">
        <v>11459481.640000001</v>
      </c>
      <c r="K983" s="521"/>
      <c r="L983" s="522"/>
      <c r="M983" s="270"/>
      <c r="N983" s="522"/>
      <c r="O983" s="497"/>
      <c r="P983" s="474"/>
    </row>
    <row r="984" spans="1:16" ht="39.75" customHeight="1" x14ac:dyDescent="0.25">
      <c r="A984" s="792"/>
      <c r="B984" s="658"/>
      <c r="C984" s="469"/>
      <c r="D984" s="573">
        <v>3</v>
      </c>
      <c r="E984" s="471" t="s">
        <v>311</v>
      </c>
      <c r="F984" s="277">
        <v>14531838.640000001</v>
      </c>
      <c r="G984" s="560">
        <f>SUM(F984:F985)</f>
        <v>43838024.640000001</v>
      </c>
      <c r="H984" s="907"/>
      <c r="I984" s="522"/>
      <c r="J984" s="140">
        <v>14531838.640000001</v>
      </c>
      <c r="K984" s="521"/>
      <c r="L984" s="522"/>
      <c r="M984" s="270"/>
      <c r="N984" s="522"/>
      <c r="O984" s="497"/>
      <c r="P984" s="474"/>
    </row>
    <row r="985" spans="1:16" ht="39.75" customHeight="1" x14ac:dyDescent="0.25">
      <c r="A985" s="792"/>
      <c r="B985" s="658"/>
      <c r="C985" s="469"/>
      <c r="D985" s="573"/>
      <c r="E985" s="471"/>
      <c r="F985" s="277">
        <v>29306186</v>
      </c>
      <c r="G985" s="560"/>
      <c r="H985" s="907"/>
      <c r="I985" s="522"/>
      <c r="J985" s="140"/>
      <c r="K985" s="521"/>
      <c r="L985" s="522"/>
      <c r="M985" s="270"/>
      <c r="N985" s="522"/>
      <c r="O985" s="497"/>
      <c r="P985" s="474"/>
    </row>
    <row r="986" spans="1:16" ht="39.75" customHeight="1" x14ac:dyDescent="0.25">
      <c r="A986" s="805" t="s">
        <v>287</v>
      </c>
      <c r="B986" s="616">
        <v>455759153.39999998</v>
      </c>
      <c r="C986" s="630" t="s">
        <v>309</v>
      </c>
      <c r="D986" s="632">
        <v>231</v>
      </c>
      <c r="E986" s="663" t="s">
        <v>11</v>
      </c>
      <c r="F986" s="268">
        <v>106034016</v>
      </c>
      <c r="G986" s="579">
        <f>SUM(F986:F991)</f>
        <v>455759153.39999998</v>
      </c>
      <c r="H986" s="566">
        <f>SUM(G986:G991)</f>
        <v>455759153.39999998</v>
      </c>
      <c r="I986" s="522">
        <f>(B986-H986)</f>
        <v>0</v>
      </c>
      <c r="J986" s="295">
        <v>54045945</v>
      </c>
      <c r="K986" s="817">
        <f>SUM(J986:J991)</f>
        <v>455759154</v>
      </c>
      <c r="L986" s="522">
        <f>(B986-K986)</f>
        <v>-0.60000002384185791</v>
      </c>
      <c r="M986" s="273"/>
      <c r="N986" s="522">
        <f>(I986-L986)</f>
        <v>0.60000002384185791</v>
      </c>
      <c r="O986" s="497" t="s">
        <v>397</v>
      </c>
      <c r="P986" s="709" t="s">
        <v>574</v>
      </c>
    </row>
    <row r="987" spans="1:16" ht="39.75" customHeight="1" x14ac:dyDescent="0.25">
      <c r="A987" s="792"/>
      <c r="B987" s="519"/>
      <c r="C987" s="469"/>
      <c r="D987" s="470"/>
      <c r="E987" s="541"/>
      <c r="F987" s="224">
        <v>49470583</v>
      </c>
      <c r="G987" s="560"/>
      <c r="H987" s="583"/>
      <c r="I987" s="522"/>
      <c r="J987" s="140">
        <v>155504599</v>
      </c>
      <c r="K987" s="905"/>
      <c r="L987" s="522"/>
      <c r="M987" s="209"/>
      <c r="N987" s="522"/>
      <c r="O987" s="497"/>
      <c r="P987" s="662"/>
    </row>
    <row r="988" spans="1:16" ht="39.75" customHeight="1" x14ac:dyDescent="0.25">
      <c r="A988" s="792"/>
      <c r="B988" s="519"/>
      <c r="C988" s="469"/>
      <c r="D988" s="470"/>
      <c r="E988" s="541"/>
      <c r="F988" s="224">
        <v>76718536</v>
      </c>
      <c r="G988" s="560"/>
      <c r="H988" s="583"/>
      <c r="I988" s="522"/>
      <c r="J988" s="140">
        <v>76718536</v>
      </c>
      <c r="K988" s="905"/>
      <c r="L988" s="522"/>
      <c r="M988" s="209"/>
      <c r="N988" s="522"/>
      <c r="O988" s="497"/>
      <c r="P988" s="662"/>
    </row>
    <row r="989" spans="1:16" ht="39.75" customHeight="1" x14ac:dyDescent="0.25">
      <c r="A989" s="792"/>
      <c r="B989" s="519"/>
      <c r="C989" s="469"/>
      <c r="D989" s="470"/>
      <c r="E989" s="541"/>
      <c r="F989" s="224">
        <v>123911160</v>
      </c>
      <c r="G989" s="560"/>
      <c r="H989" s="583"/>
      <c r="I989" s="522"/>
      <c r="J989" s="140">
        <v>123911160</v>
      </c>
      <c r="K989" s="905"/>
      <c r="L989" s="522"/>
      <c r="M989" s="209"/>
      <c r="N989" s="522"/>
      <c r="O989" s="497"/>
      <c r="P989" s="662"/>
    </row>
    <row r="990" spans="1:16" ht="39.75" customHeight="1" x14ac:dyDescent="0.25">
      <c r="A990" s="792"/>
      <c r="B990" s="519"/>
      <c r="C990" s="469"/>
      <c r="D990" s="470"/>
      <c r="E990" s="541"/>
      <c r="F990" s="224">
        <v>54045945</v>
      </c>
      <c r="G990" s="560"/>
      <c r="H990" s="583"/>
      <c r="I990" s="522"/>
      <c r="J990" s="140">
        <v>45578914</v>
      </c>
      <c r="K990" s="905"/>
      <c r="L990" s="522"/>
      <c r="M990" s="209"/>
      <c r="N990" s="522"/>
      <c r="O990" s="497"/>
      <c r="P990" s="662"/>
    </row>
    <row r="991" spans="1:16" ht="39.75" customHeight="1" x14ac:dyDescent="0.25">
      <c r="A991" s="792"/>
      <c r="B991" s="639"/>
      <c r="C991" s="469"/>
      <c r="D991" s="470"/>
      <c r="E991" s="541"/>
      <c r="F991" s="224">
        <v>45578913.399999999</v>
      </c>
      <c r="G991" s="560"/>
      <c r="H991" s="583"/>
      <c r="I991" s="522"/>
      <c r="J991" s="140"/>
      <c r="K991" s="906"/>
      <c r="L991" s="522"/>
      <c r="M991" s="209"/>
      <c r="N991" s="522"/>
      <c r="O991" s="497"/>
      <c r="P991" s="663"/>
    </row>
    <row r="992" spans="1:16" ht="39.75" customHeight="1" x14ac:dyDescent="0.25">
      <c r="A992" s="792" t="s">
        <v>288</v>
      </c>
      <c r="B992" s="740">
        <v>81536551</v>
      </c>
      <c r="C992" s="469" t="s">
        <v>250</v>
      </c>
      <c r="D992" s="573">
        <v>251</v>
      </c>
      <c r="E992" s="471" t="s">
        <v>10</v>
      </c>
      <c r="F992" s="224">
        <v>61705679</v>
      </c>
      <c r="G992" s="560">
        <f>SUM(F992:F993)</f>
        <v>81536551</v>
      </c>
      <c r="H992" s="583">
        <f>SUM(G992:G993)</f>
        <v>81536551</v>
      </c>
      <c r="I992" s="475">
        <f>(B992-H992)</f>
        <v>0</v>
      </c>
      <c r="J992" s="140">
        <v>61705679</v>
      </c>
      <c r="K992" s="817">
        <f>SUM(J992:J993)</f>
        <v>81536551</v>
      </c>
      <c r="L992" s="475">
        <f>(B992-K992)</f>
        <v>0</v>
      </c>
      <c r="M992" s="209"/>
      <c r="N992" s="475">
        <f>(I992-L992)</f>
        <v>0</v>
      </c>
      <c r="O992" s="493" t="s">
        <v>397</v>
      </c>
      <c r="P992" s="625" t="s">
        <v>575</v>
      </c>
    </row>
    <row r="993" spans="1:16" ht="39.75" customHeight="1" x14ac:dyDescent="0.25">
      <c r="A993" s="792"/>
      <c r="B993" s="741"/>
      <c r="C993" s="469"/>
      <c r="D993" s="573"/>
      <c r="E993" s="471"/>
      <c r="F993" s="224">
        <v>19830872</v>
      </c>
      <c r="G993" s="560"/>
      <c r="H993" s="583"/>
      <c r="I993" s="477"/>
      <c r="J993" s="140">
        <v>19830872</v>
      </c>
      <c r="K993" s="906"/>
      <c r="L993" s="477"/>
      <c r="M993" s="209"/>
      <c r="N993" s="477"/>
      <c r="O993" s="530"/>
      <c r="P993" s="627"/>
    </row>
    <row r="994" spans="1:16" ht="39.75" customHeight="1" x14ac:dyDescent="0.25">
      <c r="A994" s="693" t="s">
        <v>289</v>
      </c>
      <c r="B994" s="559">
        <v>782470244</v>
      </c>
      <c r="C994" s="469" t="s">
        <v>213</v>
      </c>
      <c r="D994" s="573">
        <v>263</v>
      </c>
      <c r="E994" s="471" t="s">
        <v>11</v>
      </c>
      <c r="F994" s="137">
        <v>162094172</v>
      </c>
      <c r="G994" s="560">
        <f>SUM(F994:F997)</f>
        <v>517796877</v>
      </c>
      <c r="H994" s="802">
        <f>SUM(G994:G999)</f>
        <v>773935838</v>
      </c>
      <c r="I994" s="475">
        <f>(B994-H994)</f>
        <v>8534406</v>
      </c>
      <c r="J994" s="140">
        <v>170625444</v>
      </c>
      <c r="K994" s="969">
        <f>SUM(J994:J999)</f>
        <v>659442190</v>
      </c>
      <c r="L994" s="475">
        <f>(B994-K994)</f>
        <v>123028054</v>
      </c>
      <c r="M994" s="209"/>
      <c r="N994" s="475">
        <f>(I994-L994)</f>
        <v>-114493648</v>
      </c>
      <c r="O994" s="493" t="s">
        <v>660</v>
      </c>
      <c r="P994" s="495" t="s">
        <v>576</v>
      </c>
    </row>
    <row r="995" spans="1:16" ht="39.75" customHeight="1" x14ac:dyDescent="0.25">
      <c r="A995" s="693"/>
      <c r="B995" s="559"/>
      <c r="C995" s="469"/>
      <c r="D995" s="573"/>
      <c r="E995" s="471"/>
      <c r="F995" s="137">
        <v>188469362</v>
      </c>
      <c r="G995" s="560"/>
      <c r="H995" s="802"/>
      <c r="I995" s="476"/>
      <c r="J995" s="310">
        <v>175800731</v>
      </c>
      <c r="K995" s="970"/>
      <c r="L995" s="476"/>
      <c r="M995" s="209"/>
      <c r="N995" s="476"/>
      <c r="O995" s="494"/>
      <c r="P995" s="496"/>
    </row>
    <row r="996" spans="1:16" ht="39.75" customHeight="1" x14ac:dyDescent="0.25">
      <c r="A996" s="693"/>
      <c r="B996" s="559"/>
      <c r="C996" s="469"/>
      <c r="D996" s="573"/>
      <c r="E996" s="471"/>
      <c r="F996" s="224">
        <v>114493648</v>
      </c>
      <c r="G996" s="560"/>
      <c r="H996" s="802"/>
      <c r="I996" s="476"/>
      <c r="J996" s="310">
        <v>52739695</v>
      </c>
      <c r="K996" s="970"/>
      <c r="L996" s="476"/>
      <c r="M996" s="209"/>
      <c r="N996" s="476"/>
      <c r="O996" s="494"/>
      <c r="P996" s="496"/>
    </row>
    <row r="997" spans="1:16" ht="39.75" customHeight="1" x14ac:dyDescent="0.25">
      <c r="A997" s="693"/>
      <c r="B997" s="559"/>
      <c r="C997" s="469"/>
      <c r="D997" s="573"/>
      <c r="E997" s="471"/>
      <c r="F997" s="137">
        <v>52739695</v>
      </c>
      <c r="G997" s="560"/>
      <c r="H997" s="802"/>
      <c r="I997" s="476"/>
      <c r="J997" s="310">
        <v>80338230</v>
      </c>
      <c r="K997" s="970"/>
      <c r="L997" s="476"/>
      <c r="M997" s="209"/>
      <c r="N997" s="476"/>
      <c r="O997" s="494"/>
      <c r="P997" s="496"/>
    </row>
    <row r="998" spans="1:16" ht="39.75" customHeight="1" x14ac:dyDescent="0.25">
      <c r="A998" s="693"/>
      <c r="B998" s="559"/>
      <c r="C998" s="469"/>
      <c r="D998" s="573">
        <v>14</v>
      </c>
      <c r="E998" s="471" t="s">
        <v>252</v>
      </c>
      <c r="F998" s="137">
        <v>175800731</v>
      </c>
      <c r="G998" s="560">
        <f>SUM(F998:F999)</f>
        <v>256138961</v>
      </c>
      <c r="H998" s="802"/>
      <c r="I998" s="476"/>
      <c r="J998" s="310">
        <v>162094172</v>
      </c>
      <c r="K998" s="970"/>
      <c r="L998" s="476"/>
      <c r="M998" s="209"/>
      <c r="N998" s="476"/>
      <c r="O998" s="494"/>
      <c r="P998" s="496"/>
    </row>
    <row r="999" spans="1:16" ht="39.75" customHeight="1" x14ac:dyDescent="0.25">
      <c r="A999" s="693"/>
      <c r="B999" s="559"/>
      <c r="C999" s="469"/>
      <c r="D999" s="573"/>
      <c r="E999" s="471"/>
      <c r="F999" s="137">
        <v>80338230</v>
      </c>
      <c r="G999" s="560"/>
      <c r="H999" s="802"/>
      <c r="I999" s="477"/>
      <c r="J999" s="140">
        <v>17843918</v>
      </c>
      <c r="K999" s="971"/>
      <c r="L999" s="477"/>
      <c r="M999" s="209"/>
      <c r="N999" s="477"/>
      <c r="O999" s="530"/>
      <c r="P999" s="520"/>
    </row>
    <row r="1000" spans="1:16" ht="39.75" customHeight="1" x14ac:dyDescent="0.25">
      <c r="A1000" s="792" t="s">
        <v>290</v>
      </c>
      <c r="B1000" s="559">
        <v>181607054</v>
      </c>
      <c r="C1000" s="469" t="s">
        <v>220</v>
      </c>
      <c r="D1000" s="573">
        <v>259</v>
      </c>
      <c r="E1000" s="471" t="s">
        <v>11</v>
      </c>
      <c r="F1000" s="277">
        <v>143907842.30000001</v>
      </c>
      <c r="G1000" s="560">
        <f>SUM(F1000:F1001)</f>
        <v>161970244</v>
      </c>
      <c r="H1000" s="907">
        <f>SUM(G1000:G1002)</f>
        <v>181606966.84</v>
      </c>
      <c r="I1000" s="522">
        <f>(B1000-H1000)</f>
        <v>87.159999996423721</v>
      </c>
      <c r="J1000" s="140">
        <v>19636722.84</v>
      </c>
      <c r="K1000" s="605">
        <f>SUM(J1000:J1002)</f>
        <v>181606966.84</v>
      </c>
      <c r="L1000" s="522">
        <f>(B1000-K1000)</f>
        <v>87.159999996423721</v>
      </c>
      <c r="M1000" s="270"/>
      <c r="N1000" s="522">
        <f>(I1000-L1000)</f>
        <v>0</v>
      </c>
      <c r="O1000" s="497" t="s">
        <v>397</v>
      </c>
      <c r="P1000" s="691" t="s">
        <v>577</v>
      </c>
    </row>
    <row r="1001" spans="1:16" ht="39.75" customHeight="1" x14ac:dyDescent="0.25">
      <c r="A1001" s="792"/>
      <c r="B1001" s="559"/>
      <c r="C1001" s="469"/>
      <c r="D1001" s="573"/>
      <c r="E1001" s="471"/>
      <c r="F1001" s="277">
        <v>18062401.699999999</v>
      </c>
      <c r="G1001" s="560"/>
      <c r="H1001" s="907"/>
      <c r="I1001" s="522"/>
      <c r="J1001" s="140">
        <v>18062401.699999999</v>
      </c>
      <c r="K1001" s="605"/>
      <c r="L1001" s="522"/>
      <c r="M1001" s="270"/>
      <c r="N1001" s="522"/>
      <c r="O1001" s="497"/>
      <c r="P1001" s="496"/>
    </row>
    <row r="1002" spans="1:16" ht="39.75" customHeight="1" x14ac:dyDescent="0.25">
      <c r="A1002" s="792"/>
      <c r="B1002" s="559"/>
      <c r="C1002" s="469"/>
      <c r="D1002" s="275">
        <v>10</v>
      </c>
      <c r="E1002" s="263" t="s">
        <v>312</v>
      </c>
      <c r="F1002" s="277">
        <v>19636722.84</v>
      </c>
      <c r="G1002" s="271">
        <f>F1002</f>
        <v>19636722.84</v>
      </c>
      <c r="H1002" s="907"/>
      <c r="I1002" s="522"/>
      <c r="J1002" s="140">
        <v>143907842.30000001</v>
      </c>
      <c r="K1002" s="605"/>
      <c r="L1002" s="522"/>
      <c r="M1002" s="270"/>
      <c r="N1002" s="522"/>
      <c r="O1002" s="497"/>
      <c r="P1002" s="520"/>
    </row>
    <row r="1003" spans="1:16" ht="39.75" customHeight="1" x14ac:dyDescent="0.25">
      <c r="A1003" s="804" t="s">
        <v>291</v>
      </c>
      <c r="B1003" s="740">
        <v>3574077145</v>
      </c>
      <c r="C1003" s="630" t="s">
        <v>190</v>
      </c>
      <c r="D1003" s="773">
        <v>240</v>
      </c>
      <c r="E1003" s="634" t="s">
        <v>11</v>
      </c>
      <c r="F1003" s="268">
        <v>200787608.46000001</v>
      </c>
      <c r="G1003" s="480">
        <f>SUM(F1003:F1007)</f>
        <v>1063780812.01</v>
      </c>
      <c r="H1003" s="776">
        <f>SUM(G1003:G1030)</f>
        <v>3547038252.0100002</v>
      </c>
      <c r="I1003" s="475">
        <f>(B1003-H1003)</f>
        <v>27038892.989999771</v>
      </c>
      <c r="J1003" s="295">
        <v>1378607355</v>
      </c>
      <c r="K1003" s="969">
        <f>SUM(J1003:J1030)</f>
        <v>3337642411</v>
      </c>
      <c r="L1003" s="475">
        <f>(B1003-K1003)</f>
        <v>236434734</v>
      </c>
      <c r="M1003" s="273"/>
      <c r="N1003" s="475">
        <f>(I1003-L1003)</f>
        <v>-209395841.01000023</v>
      </c>
      <c r="O1003" s="493" t="s">
        <v>661</v>
      </c>
      <c r="P1003" s="1022" t="s">
        <v>578</v>
      </c>
    </row>
    <row r="1004" spans="1:16" ht="39.75" customHeight="1" x14ac:dyDescent="0.25">
      <c r="A1004" s="693"/>
      <c r="B1004" s="725"/>
      <c r="C1004" s="469"/>
      <c r="D1004" s="573"/>
      <c r="E1004" s="471"/>
      <c r="F1004" s="224">
        <v>424048429.94</v>
      </c>
      <c r="G1004" s="472"/>
      <c r="H1004" s="569"/>
      <c r="I1004" s="476"/>
      <c r="J1004" s="140">
        <v>339664514</v>
      </c>
      <c r="K1004" s="970"/>
      <c r="L1004" s="476"/>
      <c r="M1004" s="209"/>
      <c r="N1004" s="476"/>
      <c r="O1004" s="494"/>
      <c r="P1004" s="680"/>
    </row>
    <row r="1005" spans="1:16" ht="39.75" customHeight="1" x14ac:dyDescent="0.25">
      <c r="A1005" s="693"/>
      <c r="B1005" s="725"/>
      <c r="C1005" s="469"/>
      <c r="D1005" s="573"/>
      <c r="E1005" s="471"/>
      <c r="F1005" s="137">
        <v>129988610</v>
      </c>
      <c r="G1005" s="472"/>
      <c r="H1005" s="569"/>
      <c r="I1005" s="476"/>
      <c r="J1005" s="310">
        <v>175706218</v>
      </c>
      <c r="K1005" s="970"/>
      <c r="L1005" s="476"/>
      <c r="M1005" s="209"/>
      <c r="N1005" s="476"/>
      <c r="O1005" s="494"/>
      <c r="P1005" s="680"/>
    </row>
    <row r="1006" spans="1:16" ht="39.75" customHeight="1" x14ac:dyDescent="0.25">
      <c r="A1006" s="693"/>
      <c r="B1006" s="725"/>
      <c r="C1006" s="469"/>
      <c r="D1006" s="573"/>
      <c r="E1006" s="471"/>
      <c r="F1006" s="137">
        <v>274526233</v>
      </c>
      <c r="G1006" s="472"/>
      <c r="H1006" s="569"/>
      <c r="I1006" s="476"/>
      <c r="J1006" s="310">
        <v>169466079</v>
      </c>
      <c r="K1006" s="970"/>
      <c r="L1006" s="476"/>
      <c r="M1006" s="209"/>
      <c r="N1006" s="476"/>
      <c r="O1006" s="494"/>
      <c r="P1006" s="680"/>
    </row>
    <row r="1007" spans="1:16" ht="39.75" customHeight="1" x14ac:dyDescent="0.25">
      <c r="A1007" s="693"/>
      <c r="B1007" s="725"/>
      <c r="C1007" s="469"/>
      <c r="D1007" s="573"/>
      <c r="E1007" s="471"/>
      <c r="F1007" s="224">
        <v>34429930.609999999</v>
      </c>
      <c r="G1007" s="472"/>
      <c r="H1007" s="569"/>
      <c r="I1007" s="476"/>
      <c r="J1007" s="310">
        <v>181774616.97999999</v>
      </c>
      <c r="K1007" s="970"/>
      <c r="L1007" s="476"/>
      <c r="M1007" s="209"/>
      <c r="N1007" s="476"/>
      <c r="O1007" s="494"/>
      <c r="P1007" s="680"/>
    </row>
    <row r="1008" spans="1:16" ht="39.75" customHeight="1" x14ac:dyDescent="0.25">
      <c r="A1008" s="693"/>
      <c r="B1008" s="725"/>
      <c r="C1008" s="469"/>
      <c r="D1008" s="573"/>
      <c r="E1008" s="471" t="s">
        <v>10</v>
      </c>
      <c r="F1008" s="224">
        <v>72713441.469999999</v>
      </c>
      <c r="G1008" s="472">
        <f>SUM(F1008:F1012)</f>
        <v>237054349.24999997</v>
      </c>
      <c r="H1008" s="569"/>
      <c r="I1008" s="476"/>
      <c r="J1008" s="140">
        <v>27000000</v>
      </c>
      <c r="K1008" s="970"/>
      <c r="L1008" s="476"/>
      <c r="M1008" s="209"/>
      <c r="N1008" s="476"/>
      <c r="O1008" s="494"/>
      <c r="P1008" s="680"/>
    </row>
    <row r="1009" spans="1:16" ht="39.75" customHeight="1" x14ac:dyDescent="0.25">
      <c r="A1009" s="693"/>
      <c r="B1009" s="725"/>
      <c r="C1009" s="469"/>
      <c r="D1009" s="573"/>
      <c r="E1009" s="471"/>
      <c r="F1009" s="224">
        <v>49470521.659999996</v>
      </c>
      <c r="G1009" s="472"/>
      <c r="H1009" s="569"/>
      <c r="I1009" s="476"/>
      <c r="J1009" s="310">
        <v>259831256.94999999</v>
      </c>
      <c r="K1009" s="970"/>
      <c r="L1009" s="476"/>
      <c r="M1009" s="209"/>
      <c r="N1009" s="476"/>
      <c r="O1009" s="494"/>
      <c r="P1009" s="680"/>
    </row>
    <row r="1010" spans="1:16" ht="39.75" customHeight="1" x14ac:dyDescent="0.25">
      <c r="A1010" s="693"/>
      <c r="B1010" s="725"/>
      <c r="C1010" s="469"/>
      <c r="D1010" s="573"/>
      <c r="E1010" s="471"/>
      <c r="F1010" s="224">
        <v>104478047.2</v>
      </c>
      <c r="G1010" s="472"/>
      <c r="H1010" s="569"/>
      <c r="I1010" s="476"/>
      <c r="J1010" s="310">
        <v>129988610</v>
      </c>
      <c r="K1010" s="970"/>
      <c r="L1010" s="476"/>
      <c r="M1010" s="209"/>
      <c r="N1010" s="476"/>
      <c r="O1010" s="494"/>
      <c r="P1010" s="680"/>
    </row>
    <row r="1011" spans="1:16" ht="39.75" customHeight="1" x14ac:dyDescent="0.25">
      <c r="A1011" s="693"/>
      <c r="B1011" s="725"/>
      <c r="C1011" s="469"/>
      <c r="D1011" s="573"/>
      <c r="E1011" s="471"/>
      <c r="F1011" s="224">
        <v>3339520.69</v>
      </c>
      <c r="G1011" s="472"/>
      <c r="H1011" s="569"/>
      <c r="I1011" s="476"/>
      <c r="J1011" s="311">
        <v>274526233</v>
      </c>
      <c r="K1011" s="970"/>
      <c r="L1011" s="476"/>
      <c r="M1011" s="209"/>
      <c r="N1011" s="476"/>
      <c r="O1011" s="494"/>
      <c r="P1011" s="680"/>
    </row>
    <row r="1012" spans="1:16" ht="39.75" customHeight="1" x14ac:dyDescent="0.25">
      <c r="A1012" s="693"/>
      <c r="B1012" s="725"/>
      <c r="C1012" s="469"/>
      <c r="D1012" s="573"/>
      <c r="E1012" s="471"/>
      <c r="F1012" s="224">
        <v>7052818.2300000004</v>
      </c>
      <c r="G1012" s="472"/>
      <c r="H1012" s="569"/>
      <c r="I1012" s="476"/>
      <c r="J1012" s="310">
        <v>46380841.07</v>
      </c>
      <c r="K1012" s="970"/>
      <c r="L1012" s="476"/>
      <c r="M1012" s="209"/>
      <c r="N1012" s="476"/>
      <c r="O1012" s="494"/>
      <c r="P1012" s="680"/>
    </row>
    <row r="1013" spans="1:16" ht="39.75" customHeight="1" x14ac:dyDescent="0.25">
      <c r="A1013" s="693"/>
      <c r="B1013" s="725"/>
      <c r="C1013" s="469"/>
      <c r="D1013" s="573">
        <v>239</v>
      </c>
      <c r="E1013" s="471" t="s">
        <v>10</v>
      </c>
      <c r="F1013" s="224">
        <v>280779144.49000001</v>
      </c>
      <c r="G1013" s="472">
        <f>SUM(F1013:F1017)</f>
        <v>1171881203.3199999</v>
      </c>
      <c r="H1013" s="569"/>
      <c r="I1013" s="476"/>
      <c r="J1013" s="140">
        <v>22929143</v>
      </c>
      <c r="K1013" s="970"/>
      <c r="L1013" s="476"/>
      <c r="M1013" s="209"/>
      <c r="N1013" s="476"/>
      <c r="O1013" s="494"/>
      <c r="P1013" s="680"/>
    </row>
    <row r="1014" spans="1:16" ht="39.75" customHeight="1" x14ac:dyDescent="0.25">
      <c r="A1014" s="693"/>
      <c r="B1014" s="725"/>
      <c r="C1014" s="469"/>
      <c r="D1014" s="573"/>
      <c r="E1014" s="471"/>
      <c r="F1014" s="224">
        <v>401349755.27999997</v>
      </c>
      <c r="G1014" s="472"/>
      <c r="H1014" s="569"/>
      <c r="I1014" s="476"/>
      <c r="J1014" s="310">
        <v>331767544</v>
      </c>
      <c r="K1014" s="970"/>
      <c r="L1014" s="476"/>
      <c r="M1014" s="209"/>
      <c r="N1014" s="476"/>
      <c r="O1014" s="494"/>
      <c r="P1014" s="680"/>
    </row>
    <row r="1015" spans="1:16" ht="39.75" customHeight="1" x14ac:dyDescent="0.25">
      <c r="A1015" s="693"/>
      <c r="B1015" s="725"/>
      <c r="C1015" s="469"/>
      <c r="D1015" s="573"/>
      <c r="E1015" s="471"/>
      <c r="F1015" s="137">
        <v>181774616.97999999</v>
      </c>
      <c r="G1015" s="472"/>
      <c r="H1015" s="569"/>
      <c r="I1015" s="476"/>
      <c r="J1015" s="140"/>
      <c r="K1015" s="970"/>
      <c r="L1015" s="476"/>
      <c r="M1015" s="209"/>
      <c r="N1015" s="476"/>
      <c r="O1015" s="494"/>
      <c r="P1015" s="680"/>
    </row>
    <row r="1016" spans="1:16" ht="39.75" customHeight="1" x14ac:dyDescent="0.25">
      <c r="A1016" s="693"/>
      <c r="B1016" s="725"/>
      <c r="C1016" s="469"/>
      <c r="D1016" s="573"/>
      <c r="E1016" s="471"/>
      <c r="F1016" s="137">
        <v>259831256.94999999</v>
      </c>
      <c r="G1016" s="472"/>
      <c r="H1016" s="569"/>
      <c r="I1016" s="476"/>
      <c r="J1016" s="140"/>
      <c r="K1016" s="970"/>
      <c r="L1016" s="476"/>
      <c r="M1016" s="209"/>
      <c r="N1016" s="476"/>
      <c r="O1016" s="494"/>
      <c r="P1016" s="680"/>
    </row>
    <row r="1017" spans="1:16" ht="39.75" customHeight="1" x14ac:dyDescent="0.25">
      <c r="A1017" s="693"/>
      <c r="B1017" s="725"/>
      <c r="C1017" s="469"/>
      <c r="D1017" s="573"/>
      <c r="E1017" s="471"/>
      <c r="F1017" s="224">
        <v>48146429.619999997</v>
      </c>
      <c r="G1017" s="472"/>
      <c r="H1017" s="569"/>
      <c r="I1017" s="476"/>
      <c r="J1017" s="140"/>
      <c r="K1017" s="970"/>
      <c r="L1017" s="476"/>
      <c r="M1017" s="209"/>
      <c r="N1017" s="476"/>
      <c r="O1017" s="494"/>
      <c r="P1017" s="680"/>
    </row>
    <row r="1018" spans="1:16" ht="39.75" customHeight="1" x14ac:dyDescent="0.25">
      <c r="A1018" s="693"/>
      <c r="B1018" s="725"/>
      <c r="C1018" s="469"/>
      <c r="D1018" s="573"/>
      <c r="E1018" s="471" t="s">
        <v>11</v>
      </c>
      <c r="F1018" s="224">
        <v>68821200.319999993</v>
      </c>
      <c r="G1018" s="472">
        <f>SUM(F1018:F1022)</f>
        <v>248230958.59</v>
      </c>
      <c r="H1018" s="569"/>
      <c r="I1018" s="476"/>
      <c r="J1018" s="140"/>
      <c r="K1018" s="970"/>
      <c r="L1018" s="476"/>
      <c r="M1018" s="209"/>
      <c r="N1018" s="476"/>
      <c r="O1018" s="494"/>
      <c r="P1018" s="680"/>
    </row>
    <row r="1019" spans="1:16" ht="39.75" customHeight="1" x14ac:dyDescent="0.25">
      <c r="A1019" s="693"/>
      <c r="B1019" s="725"/>
      <c r="C1019" s="469"/>
      <c r="D1019" s="573"/>
      <c r="E1019" s="471"/>
      <c r="F1019" s="224">
        <v>69179024.260000005</v>
      </c>
      <c r="G1019" s="472"/>
      <c r="H1019" s="569"/>
      <c r="I1019" s="476"/>
      <c r="J1019" s="140"/>
      <c r="K1019" s="970"/>
      <c r="L1019" s="476"/>
      <c r="M1019" s="209"/>
      <c r="N1019" s="476"/>
      <c r="O1019" s="494"/>
      <c r="P1019" s="680"/>
    </row>
    <row r="1020" spans="1:16" ht="39.75" customHeight="1" x14ac:dyDescent="0.25">
      <c r="A1020" s="693"/>
      <c r="B1020" s="725"/>
      <c r="C1020" s="469"/>
      <c r="D1020" s="573"/>
      <c r="E1020" s="471"/>
      <c r="F1020" s="224">
        <v>98885494.170000002</v>
      </c>
      <c r="G1020" s="472"/>
      <c r="H1020" s="569"/>
      <c r="I1020" s="476"/>
      <c r="J1020" s="140"/>
      <c r="K1020" s="970"/>
      <c r="L1020" s="476"/>
      <c r="M1020" s="209"/>
      <c r="N1020" s="476"/>
      <c r="O1020" s="494"/>
      <c r="P1020" s="680"/>
    </row>
    <row r="1021" spans="1:16" ht="39.75" customHeight="1" x14ac:dyDescent="0.25">
      <c r="A1021" s="693"/>
      <c r="B1021" s="725"/>
      <c r="C1021" s="469"/>
      <c r="D1021" s="573"/>
      <c r="E1021" s="471"/>
      <c r="F1021" s="224">
        <v>4669948.3600000003</v>
      </c>
      <c r="G1021" s="472"/>
      <c r="H1021" s="569"/>
      <c r="I1021" s="476"/>
      <c r="J1021" s="140"/>
      <c r="K1021" s="970"/>
      <c r="L1021" s="476"/>
      <c r="M1021" s="209"/>
      <c r="N1021" s="476"/>
      <c r="O1021" s="494"/>
      <c r="P1021" s="680"/>
    </row>
    <row r="1022" spans="1:16" ht="39.75" customHeight="1" x14ac:dyDescent="0.25">
      <c r="A1022" s="693"/>
      <c r="B1022" s="725"/>
      <c r="C1022" s="469"/>
      <c r="D1022" s="573"/>
      <c r="E1022" s="471"/>
      <c r="F1022" s="224">
        <v>6675291.4800000004</v>
      </c>
      <c r="G1022" s="472"/>
      <c r="H1022" s="569"/>
      <c r="I1022" s="476"/>
      <c r="J1022" s="140"/>
      <c r="K1022" s="970"/>
      <c r="L1022" s="476"/>
      <c r="M1022" s="209"/>
      <c r="N1022" s="476"/>
      <c r="O1022" s="494"/>
      <c r="P1022" s="680"/>
    </row>
    <row r="1023" spans="1:16" ht="39.75" customHeight="1" x14ac:dyDescent="0.25">
      <c r="A1023" s="693"/>
      <c r="B1023" s="725"/>
      <c r="C1023" s="469"/>
      <c r="D1023" s="573">
        <v>4</v>
      </c>
      <c r="E1023" s="471" t="s">
        <v>192</v>
      </c>
      <c r="F1023" s="224">
        <v>71642416.829999998</v>
      </c>
      <c r="G1023" s="560">
        <f>SUM(F1023:F1027)</f>
        <v>149151087.84000003</v>
      </c>
      <c r="H1023" s="569"/>
      <c r="I1023" s="476"/>
      <c r="J1023" s="140"/>
      <c r="K1023" s="970"/>
      <c r="L1023" s="476"/>
      <c r="M1023" s="209"/>
      <c r="N1023" s="476"/>
      <c r="O1023" s="494"/>
      <c r="P1023" s="680"/>
    </row>
    <row r="1024" spans="1:16" ht="39.75" customHeight="1" x14ac:dyDescent="0.25">
      <c r="A1024" s="693"/>
      <c r="B1024" s="725"/>
      <c r="C1024" s="469"/>
      <c r="D1024" s="573"/>
      <c r="E1024" s="471"/>
      <c r="F1024" s="137">
        <v>46380841.07</v>
      </c>
      <c r="G1024" s="560"/>
      <c r="H1024" s="569"/>
      <c r="I1024" s="476"/>
      <c r="J1024" s="140"/>
      <c r="K1024" s="970"/>
      <c r="L1024" s="476"/>
      <c r="M1024" s="209"/>
      <c r="N1024" s="476"/>
      <c r="O1024" s="494"/>
      <c r="P1024" s="680"/>
    </row>
    <row r="1025" spans="1:16" ht="39.75" customHeight="1" x14ac:dyDescent="0.25">
      <c r="A1025" s="693"/>
      <c r="B1025" s="725"/>
      <c r="C1025" s="469"/>
      <c r="D1025" s="573"/>
      <c r="E1025" s="471"/>
      <c r="F1025" s="224">
        <v>12284838.98</v>
      </c>
      <c r="G1025" s="560"/>
      <c r="H1025" s="569"/>
      <c r="I1025" s="476"/>
      <c r="J1025" s="140"/>
      <c r="K1025" s="970"/>
      <c r="L1025" s="476"/>
      <c r="M1025" s="209"/>
      <c r="N1025" s="476"/>
      <c r="O1025" s="494"/>
      <c r="P1025" s="680"/>
    </row>
    <row r="1026" spans="1:16" ht="39.75" customHeight="1" x14ac:dyDescent="0.25">
      <c r="A1026" s="693"/>
      <c r="B1026" s="725"/>
      <c r="C1026" s="469"/>
      <c r="D1026" s="573"/>
      <c r="E1026" s="471"/>
      <c r="F1026" s="224">
        <v>17651426.719999999</v>
      </c>
      <c r="G1026" s="560"/>
      <c r="H1026" s="569"/>
      <c r="I1026" s="476"/>
      <c r="J1026" s="140"/>
      <c r="K1026" s="970"/>
      <c r="L1026" s="476"/>
      <c r="M1026" s="209"/>
      <c r="N1026" s="476"/>
      <c r="O1026" s="494"/>
      <c r="P1026" s="680"/>
    </row>
    <row r="1027" spans="1:16" ht="39.75" customHeight="1" x14ac:dyDescent="0.25">
      <c r="A1027" s="693"/>
      <c r="B1027" s="725"/>
      <c r="C1027" s="469"/>
      <c r="D1027" s="573"/>
      <c r="E1027" s="471"/>
      <c r="F1027" s="224">
        <v>1191564.24</v>
      </c>
      <c r="G1027" s="560"/>
      <c r="H1027" s="569"/>
      <c r="I1027" s="476"/>
      <c r="J1027" s="140"/>
      <c r="K1027" s="970"/>
      <c r="L1027" s="476"/>
      <c r="M1027" s="209"/>
      <c r="N1027" s="476"/>
      <c r="O1027" s="494"/>
      <c r="P1027" s="680"/>
    </row>
    <row r="1028" spans="1:16" ht="39.75" customHeight="1" x14ac:dyDescent="0.25">
      <c r="A1028" s="693"/>
      <c r="B1028" s="725"/>
      <c r="C1028" s="469"/>
      <c r="D1028" s="573">
        <v>310</v>
      </c>
      <c r="E1028" s="471" t="s">
        <v>10</v>
      </c>
      <c r="F1028" s="137">
        <v>331767544</v>
      </c>
      <c r="G1028" s="560">
        <f>SUM(F1028:F1030)</f>
        <v>676939841</v>
      </c>
      <c r="H1028" s="569"/>
      <c r="I1028" s="476"/>
      <c r="J1028" s="140"/>
      <c r="K1028" s="970"/>
      <c r="L1028" s="476"/>
      <c r="M1028" s="209"/>
      <c r="N1028" s="476"/>
      <c r="O1028" s="494"/>
      <c r="P1028" s="680"/>
    </row>
    <row r="1029" spans="1:16" ht="39.75" customHeight="1" x14ac:dyDescent="0.25">
      <c r="A1029" s="693"/>
      <c r="B1029" s="725"/>
      <c r="C1029" s="469"/>
      <c r="D1029" s="573"/>
      <c r="E1029" s="471"/>
      <c r="F1029" s="137">
        <v>175706218</v>
      </c>
      <c r="G1029" s="560"/>
      <c r="H1029" s="569"/>
      <c r="I1029" s="476"/>
      <c r="J1029" s="140"/>
      <c r="K1029" s="970"/>
      <c r="L1029" s="476"/>
      <c r="M1029" s="209"/>
      <c r="N1029" s="476"/>
      <c r="O1029" s="494"/>
      <c r="P1029" s="680"/>
    </row>
    <row r="1030" spans="1:16" ht="39.75" customHeight="1" x14ac:dyDescent="0.25">
      <c r="A1030" s="693"/>
      <c r="B1030" s="741"/>
      <c r="C1030" s="469"/>
      <c r="D1030" s="573"/>
      <c r="E1030" s="471"/>
      <c r="F1030" s="137">
        <v>169466079</v>
      </c>
      <c r="G1030" s="560"/>
      <c r="H1030" s="569"/>
      <c r="I1030" s="477"/>
      <c r="J1030" s="140"/>
      <c r="K1030" s="971"/>
      <c r="L1030" s="477"/>
      <c r="M1030" s="209"/>
      <c r="N1030" s="477"/>
      <c r="O1030" s="530"/>
      <c r="P1030" s="681"/>
    </row>
    <row r="1031" spans="1:16" ht="39.75" customHeight="1" x14ac:dyDescent="0.25">
      <c r="A1031" s="792" t="s">
        <v>292</v>
      </c>
      <c r="B1031" s="559">
        <v>63903840</v>
      </c>
      <c r="C1031" s="469" t="s">
        <v>220</v>
      </c>
      <c r="D1031" s="573">
        <v>257</v>
      </c>
      <c r="E1031" s="471" t="s">
        <v>11</v>
      </c>
      <c r="F1031" s="277">
        <v>51515340</v>
      </c>
      <c r="G1031" s="560">
        <f>F1031+F1032</f>
        <v>63424630</v>
      </c>
      <c r="H1031" s="583">
        <f>G1031+G1032</f>
        <v>63424630</v>
      </c>
      <c r="I1031" s="522">
        <f>(B1031-H1031)</f>
        <v>479210</v>
      </c>
      <c r="J1031" s="140">
        <v>51515340</v>
      </c>
      <c r="K1031" s="521">
        <f>SUM(J1031:J1032)</f>
        <v>63424630</v>
      </c>
      <c r="L1031" s="522">
        <f>(B1031-K1031)</f>
        <v>479210</v>
      </c>
      <c r="M1031" s="270"/>
      <c r="N1031" s="522">
        <f>(I1031-L1031)</f>
        <v>0</v>
      </c>
      <c r="O1031" s="497" t="s">
        <v>397</v>
      </c>
      <c r="P1031" s="474" t="s">
        <v>579</v>
      </c>
    </row>
    <row r="1032" spans="1:16" ht="39.75" customHeight="1" x14ac:dyDescent="0.25">
      <c r="A1032" s="792"/>
      <c r="B1032" s="559"/>
      <c r="C1032" s="469"/>
      <c r="D1032" s="573"/>
      <c r="E1032" s="471"/>
      <c r="F1032" s="277">
        <v>11909290</v>
      </c>
      <c r="G1032" s="560"/>
      <c r="H1032" s="583"/>
      <c r="I1032" s="522"/>
      <c r="J1032" s="140">
        <v>11909290</v>
      </c>
      <c r="K1032" s="521"/>
      <c r="L1032" s="522"/>
      <c r="M1032" s="270"/>
      <c r="N1032" s="522"/>
      <c r="O1032" s="497"/>
      <c r="P1032" s="474"/>
    </row>
    <row r="1033" spans="1:16" ht="39.75" customHeight="1" x14ac:dyDescent="0.25">
      <c r="A1033" s="792" t="s">
        <v>293</v>
      </c>
      <c r="B1033" s="559">
        <v>255010855</v>
      </c>
      <c r="C1033" s="469" t="s">
        <v>218</v>
      </c>
      <c r="D1033" s="573">
        <v>255</v>
      </c>
      <c r="E1033" s="471" t="s">
        <v>11</v>
      </c>
      <c r="F1033" s="277">
        <v>201260423</v>
      </c>
      <c r="G1033" s="560">
        <f>SUM(F1033:F1035)</f>
        <v>255006953</v>
      </c>
      <c r="H1033" s="583">
        <f>SUM(G1033:G1035)</f>
        <v>255006953</v>
      </c>
      <c r="I1033" s="522">
        <f>(B1033-H1033)</f>
        <v>3902</v>
      </c>
      <c r="J1033" s="140">
        <v>201260423</v>
      </c>
      <c r="K1033" s="521">
        <f>SUM(J1033:J1035)</f>
        <v>255006953</v>
      </c>
      <c r="L1033" s="522">
        <f>(B1033-K1033)</f>
        <v>3902</v>
      </c>
      <c r="M1033" s="270"/>
      <c r="N1033" s="522">
        <f>(I1033-L1033)</f>
        <v>0</v>
      </c>
      <c r="O1033" s="497" t="s">
        <v>397</v>
      </c>
      <c r="P1033" s="474" t="s">
        <v>580</v>
      </c>
    </row>
    <row r="1034" spans="1:16" ht="39.75" customHeight="1" x14ac:dyDescent="0.25">
      <c r="A1034" s="792"/>
      <c r="B1034" s="559"/>
      <c r="C1034" s="469"/>
      <c r="D1034" s="573"/>
      <c r="E1034" s="471"/>
      <c r="F1034" s="277">
        <v>28247924</v>
      </c>
      <c r="G1034" s="560"/>
      <c r="H1034" s="583"/>
      <c r="I1034" s="522"/>
      <c r="J1034" s="140">
        <v>28247924</v>
      </c>
      <c r="K1034" s="521"/>
      <c r="L1034" s="522"/>
      <c r="M1034" s="270"/>
      <c r="N1034" s="522"/>
      <c r="O1034" s="497"/>
      <c r="P1034" s="474"/>
    </row>
    <row r="1035" spans="1:16" ht="39.75" customHeight="1" x14ac:dyDescent="0.25">
      <c r="A1035" s="792"/>
      <c r="B1035" s="559"/>
      <c r="C1035" s="469"/>
      <c r="D1035" s="573"/>
      <c r="E1035" s="471"/>
      <c r="F1035" s="277">
        <v>25498606</v>
      </c>
      <c r="G1035" s="560"/>
      <c r="H1035" s="583"/>
      <c r="I1035" s="522"/>
      <c r="J1035" s="140">
        <v>25498606</v>
      </c>
      <c r="K1035" s="521"/>
      <c r="L1035" s="522"/>
      <c r="M1035" s="270"/>
      <c r="N1035" s="522"/>
      <c r="O1035" s="497"/>
      <c r="P1035" s="474"/>
    </row>
    <row r="1036" spans="1:16" ht="39.75" customHeight="1" x14ac:dyDescent="0.25">
      <c r="A1036" s="804" t="s">
        <v>294</v>
      </c>
      <c r="B1036" s="639">
        <v>225874716.09999999</v>
      </c>
      <c r="C1036" s="630" t="s">
        <v>226</v>
      </c>
      <c r="D1036" s="632">
        <v>254</v>
      </c>
      <c r="E1036" s="634" t="s">
        <v>11</v>
      </c>
      <c r="F1036" s="268">
        <v>2683806.08</v>
      </c>
      <c r="G1036" s="579">
        <f>SUM(F1036:F1038)</f>
        <v>6707382.0800000001</v>
      </c>
      <c r="H1036" s="923">
        <f>SUM(G1036:G1061)</f>
        <v>241343771.99999997</v>
      </c>
      <c r="I1036" s="475">
        <f>(B1036-H1036)</f>
        <v>-15469055.899999976</v>
      </c>
      <c r="J1036" s="399">
        <v>3069541</v>
      </c>
      <c r="K1036" s="672">
        <f>SUM(J1036:J1061)</f>
        <v>208309836.07999998</v>
      </c>
      <c r="L1036" s="475">
        <f>(B1036-K1036)</f>
        <v>17564880.020000011</v>
      </c>
      <c r="M1036" s="273"/>
      <c r="N1036" s="475">
        <f>(I1036-L1036)</f>
        <v>-33033935.919999987</v>
      </c>
      <c r="O1036" s="493" t="s">
        <v>662</v>
      </c>
      <c r="P1036" s="474" t="s">
        <v>581</v>
      </c>
    </row>
    <row r="1037" spans="1:16" ht="39.75" customHeight="1" x14ac:dyDescent="0.25">
      <c r="A1037" s="693"/>
      <c r="B1037" s="559"/>
      <c r="C1037" s="469"/>
      <c r="D1037" s="470"/>
      <c r="E1037" s="471"/>
      <c r="F1037" s="224">
        <v>3017682</v>
      </c>
      <c r="G1037" s="560"/>
      <c r="H1037" s="802"/>
      <c r="I1037" s="476"/>
      <c r="J1037" s="236">
        <v>1676490</v>
      </c>
      <c r="K1037" s="673"/>
      <c r="L1037" s="476"/>
      <c r="M1037" s="209"/>
      <c r="N1037" s="476"/>
      <c r="O1037" s="494"/>
      <c r="P1037" s="474"/>
    </row>
    <row r="1038" spans="1:16" ht="39.75" customHeight="1" x14ac:dyDescent="0.25">
      <c r="A1038" s="693"/>
      <c r="B1038" s="559"/>
      <c r="C1038" s="469"/>
      <c r="D1038" s="470"/>
      <c r="E1038" s="471"/>
      <c r="F1038" s="224">
        <v>1005894</v>
      </c>
      <c r="G1038" s="560"/>
      <c r="H1038" s="802"/>
      <c r="I1038" s="476"/>
      <c r="J1038" s="236">
        <v>5030892.08</v>
      </c>
      <c r="K1038" s="673"/>
      <c r="L1038" s="476"/>
      <c r="M1038" s="209"/>
      <c r="N1038" s="476"/>
      <c r="O1038" s="494"/>
      <c r="P1038" s="474"/>
    </row>
    <row r="1039" spans="1:16" ht="39.75" customHeight="1" x14ac:dyDescent="0.25">
      <c r="A1039" s="693"/>
      <c r="B1039" s="559"/>
      <c r="C1039" s="469" t="s">
        <v>309</v>
      </c>
      <c r="D1039" s="470">
        <v>232</v>
      </c>
      <c r="E1039" s="471" t="s">
        <v>11</v>
      </c>
      <c r="F1039" s="224">
        <v>12785198.27</v>
      </c>
      <c r="G1039" s="560">
        <f>SUM(F1039:F1043)</f>
        <v>31962995.27</v>
      </c>
      <c r="H1039" s="802"/>
      <c r="I1039" s="476"/>
      <c r="J1039" s="236">
        <v>12791088</v>
      </c>
      <c r="K1039" s="673"/>
      <c r="L1039" s="476"/>
      <c r="M1039" s="209"/>
      <c r="N1039" s="476"/>
      <c r="O1039" s="494"/>
      <c r="P1039" s="474"/>
    </row>
    <row r="1040" spans="1:16" ht="39.75" customHeight="1" x14ac:dyDescent="0.25">
      <c r="A1040" s="693"/>
      <c r="B1040" s="559"/>
      <c r="C1040" s="469"/>
      <c r="D1040" s="470"/>
      <c r="E1040" s="471"/>
      <c r="F1040" s="137">
        <v>4412926</v>
      </c>
      <c r="G1040" s="560"/>
      <c r="H1040" s="802"/>
      <c r="I1040" s="476"/>
      <c r="J1040" s="236">
        <v>31977720</v>
      </c>
      <c r="K1040" s="673"/>
      <c r="L1040" s="476"/>
      <c r="M1040" s="209"/>
      <c r="N1040" s="476"/>
      <c r="O1040" s="494"/>
      <c r="P1040" s="474"/>
    </row>
    <row r="1041" spans="1:16" ht="39.75" customHeight="1" x14ac:dyDescent="0.25">
      <c r="A1041" s="693"/>
      <c r="B1041" s="559"/>
      <c r="C1041" s="469"/>
      <c r="D1041" s="470"/>
      <c r="E1041" s="471"/>
      <c r="F1041" s="137">
        <v>5180390</v>
      </c>
      <c r="G1041" s="560"/>
      <c r="H1041" s="802"/>
      <c r="I1041" s="476"/>
      <c r="J1041" s="398">
        <v>4412926</v>
      </c>
      <c r="K1041" s="673"/>
      <c r="L1041" s="476"/>
      <c r="M1041" s="209"/>
      <c r="N1041" s="476"/>
      <c r="O1041" s="494"/>
      <c r="P1041" s="474"/>
    </row>
    <row r="1042" spans="1:16" ht="39.75" customHeight="1" x14ac:dyDescent="0.25">
      <c r="A1042" s="693"/>
      <c r="B1042" s="559"/>
      <c r="C1042" s="469"/>
      <c r="D1042" s="470"/>
      <c r="E1042" s="471"/>
      <c r="F1042" s="137">
        <v>7674653</v>
      </c>
      <c r="G1042" s="560"/>
      <c r="H1042" s="802"/>
      <c r="I1042" s="476"/>
      <c r="J1042" s="398">
        <v>7674653</v>
      </c>
      <c r="K1042" s="673"/>
      <c r="L1042" s="476"/>
      <c r="M1042" s="209"/>
      <c r="N1042" s="476"/>
      <c r="O1042" s="494"/>
      <c r="P1042" s="474"/>
    </row>
    <row r="1043" spans="1:16" ht="39.75" customHeight="1" x14ac:dyDescent="0.25">
      <c r="A1043" s="693"/>
      <c r="B1043" s="559"/>
      <c r="C1043" s="469"/>
      <c r="D1043" s="470"/>
      <c r="E1043" s="471"/>
      <c r="F1043" s="224">
        <v>1909828</v>
      </c>
      <c r="G1043" s="560"/>
      <c r="H1043" s="802"/>
      <c r="I1043" s="476"/>
      <c r="J1043" s="398">
        <v>5180390</v>
      </c>
      <c r="K1043" s="673"/>
      <c r="L1043" s="476"/>
      <c r="M1043" s="209"/>
      <c r="N1043" s="476"/>
      <c r="O1043" s="494"/>
      <c r="P1043" s="474"/>
    </row>
    <row r="1044" spans="1:16" ht="39.75" customHeight="1" x14ac:dyDescent="0.25">
      <c r="A1044" s="693"/>
      <c r="B1044" s="559"/>
      <c r="C1044" s="264"/>
      <c r="D1044" s="269"/>
      <c r="E1044" s="263"/>
      <c r="F1044" s="277"/>
      <c r="G1044" s="271"/>
      <c r="H1044" s="802"/>
      <c r="I1044" s="476"/>
      <c r="J1044" s="236">
        <v>3188936</v>
      </c>
      <c r="K1044" s="673"/>
      <c r="L1044" s="476"/>
      <c r="M1044" s="270"/>
      <c r="N1044" s="476"/>
      <c r="O1044" s="494"/>
      <c r="P1044" s="474"/>
    </row>
    <row r="1045" spans="1:16" ht="39.75" customHeight="1" x14ac:dyDescent="0.25">
      <c r="A1045" s="693"/>
      <c r="B1045" s="559"/>
      <c r="C1045" s="469" t="s">
        <v>220</v>
      </c>
      <c r="D1045" s="470">
        <v>260</v>
      </c>
      <c r="E1045" s="471" t="s">
        <v>11</v>
      </c>
      <c r="F1045" s="224">
        <v>4579713.32</v>
      </c>
      <c r="G1045" s="560">
        <f>SUM(F1045:F1048)</f>
        <v>11442581.84</v>
      </c>
      <c r="H1045" s="802"/>
      <c r="I1045" s="476"/>
      <c r="J1045" s="670">
        <v>0</v>
      </c>
      <c r="K1045" s="673"/>
      <c r="L1045" s="476"/>
      <c r="M1045" s="209"/>
      <c r="N1045" s="476"/>
      <c r="O1045" s="494"/>
      <c r="P1045" s="474"/>
    </row>
    <row r="1046" spans="1:16" ht="39.75" customHeight="1" x14ac:dyDescent="0.25">
      <c r="A1046" s="693"/>
      <c r="B1046" s="559"/>
      <c r="C1046" s="469"/>
      <c r="D1046" s="470"/>
      <c r="E1046" s="471"/>
      <c r="F1046" s="224">
        <v>1922588</v>
      </c>
      <c r="G1046" s="560"/>
      <c r="H1046" s="802"/>
      <c r="I1046" s="476"/>
      <c r="J1046" s="1023"/>
      <c r="K1046" s="673"/>
      <c r="L1046" s="476"/>
      <c r="M1046" s="209"/>
      <c r="N1046" s="476"/>
      <c r="O1046" s="494"/>
      <c r="P1046" s="474"/>
    </row>
    <row r="1047" spans="1:16" ht="39.75" customHeight="1" x14ac:dyDescent="0.25">
      <c r="A1047" s="693"/>
      <c r="B1047" s="559"/>
      <c r="C1047" s="469"/>
      <c r="D1047" s="470"/>
      <c r="E1047" s="471"/>
      <c r="F1047" s="224">
        <v>1477717.57</v>
      </c>
      <c r="G1047" s="560"/>
      <c r="H1047" s="802"/>
      <c r="I1047" s="476"/>
      <c r="J1047" s="1023"/>
      <c r="K1047" s="673"/>
      <c r="L1047" s="476"/>
      <c r="M1047" s="209"/>
      <c r="N1047" s="476"/>
      <c r="O1047" s="494"/>
      <c r="P1047" s="474"/>
    </row>
    <row r="1048" spans="1:16" ht="39.75" customHeight="1" x14ac:dyDescent="0.25">
      <c r="A1048" s="693"/>
      <c r="B1048" s="559"/>
      <c r="C1048" s="469"/>
      <c r="D1048" s="470"/>
      <c r="E1048" s="471"/>
      <c r="F1048" s="224">
        <v>3462562.95</v>
      </c>
      <c r="G1048" s="560"/>
      <c r="H1048" s="802"/>
      <c r="I1048" s="476"/>
      <c r="J1048" s="671"/>
      <c r="K1048" s="673"/>
      <c r="L1048" s="476"/>
      <c r="M1048" s="209"/>
      <c r="N1048" s="476"/>
      <c r="O1048" s="494"/>
      <c r="P1048" s="474"/>
    </row>
    <row r="1049" spans="1:16" ht="39.75" customHeight="1" x14ac:dyDescent="0.25">
      <c r="A1049" s="693"/>
      <c r="B1049" s="559"/>
      <c r="C1049" s="469" t="s">
        <v>190</v>
      </c>
      <c r="D1049" s="470">
        <v>5</v>
      </c>
      <c r="E1049" s="471" t="s">
        <v>192</v>
      </c>
      <c r="F1049" s="224">
        <v>53307611.810000002</v>
      </c>
      <c r="G1049" s="560">
        <f>SUM(F1049:F1053)</f>
        <v>133269029.52</v>
      </c>
      <c r="H1049" s="802"/>
      <c r="I1049" s="476"/>
      <c r="J1049" s="1024">
        <v>133307200</v>
      </c>
      <c r="K1049" s="673"/>
      <c r="L1049" s="476"/>
      <c r="M1049" s="209"/>
      <c r="N1049" s="476"/>
      <c r="O1049" s="494"/>
      <c r="P1049" s="474"/>
    </row>
    <row r="1050" spans="1:16" ht="39.75" customHeight="1" x14ac:dyDescent="0.25">
      <c r="A1050" s="693"/>
      <c r="B1050" s="559"/>
      <c r="C1050" s="469"/>
      <c r="D1050" s="470"/>
      <c r="E1050" s="471"/>
      <c r="F1050" s="224">
        <v>38392474</v>
      </c>
      <c r="G1050" s="560"/>
      <c r="H1050" s="802"/>
      <c r="I1050" s="476"/>
      <c r="J1050" s="1025"/>
      <c r="K1050" s="673"/>
      <c r="L1050" s="476"/>
      <c r="M1050" s="209"/>
      <c r="N1050" s="476"/>
      <c r="O1050" s="494"/>
      <c r="P1050" s="474"/>
    </row>
    <row r="1051" spans="1:16" ht="39.75" customHeight="1" x14ac:dyDescent="0.25">
      <c r="A1051" s="693"/>
      <c r="B1051" s="559"/>
      <c r="C1051" s="469"/>
      <c r="D1051" s="470"/>
      <c r="E1051" s="471"/>
      <c r="F1051" s="224">
        <v>19996080</v>
      </c>
      <c r="G1051" s="560"/>
      <c r="H1051" s="802"/>
      <c r="I1051" s="476"/>
      <c r="J1051" s="1025"/>
      <c r="K1051" s="673"/>
      <c r="L1051" s="476"/>
      <c r="M1051" s="209"/>
      <c r="N1051" s="476"/>
      <c r="O1051" s="494"/>
      <c r="P1051" s="474"/>
    </row>
    <row r="1052" spans="1:16" ht="39.75" customHeight="1" x14ac:dyDescent="0.25">
      <c r="A1052" s="693"/>
      <c r="B1052" s="559"/>
      <c r="C1052" s="469"/>
      <c r="D1052" s="470"/>
      <c r="E1052" s="471"/>
      <c r="F1052" s="224">
        <v>13597334</v>
      </c>
      <c r="G1052" s="560"/>
      <c r="H1052" s="802"/>
      <c r="I1052" s="476"/>
      <c r="J1052" s="1025"/>
      <c r="K1052" s="673"/>
      <c r="L1052" s="476"/>
      <c r="M1052" s="209"/>
      <c r="N1052" s="476"/>
      <c r="O1052" s="494"/>
      <c r="P1052" s="474"/>
    </row>
    <row r="1053" spans="1:16" ht="39.75" customHeight="1" x14ac:dyDescent="0.25">
      <c r="A1053" s="693"/>
      <c r="B1053" s="559"/>
      <c r="C1053" s="469"/>
      <c r="D1053" s="470"/>
      <c r="E1053" s="471"/>
      <c r="F1053" s="224">
        <v>7975529.71</v>
      </c>
      <c r="G1053" s="560"/>
      <c r="H1053" s="802"/>
      <c r="I1053" s="476"/>
      <c r="J1053" s="1026"/>
      <c r="K1053" s="673"/>
      <c r="L1053" s="476"/>
      <c r="M1053" s="209"/>
      <c r="N1053" s="476"/>
      <c r="O1053" s="494"/>
      <c r="P1053" s="474"/>
    </row>
    <row r="1054" spans="1:16" ht="39.75" customHeight="1" x14ac:dyDescent="0.25">
      <c r="A1054" s="693"/>
      <c r="B1054" s="559"/>
      <c r="C1054" s="469" t="s">
        <v>220</v>
      </c>
      <c r="D1054" s="470">
        <v>258</v>
      </c>
      <c r="E1054" s="471" t="s">
        <v>11</v>
      </c>
      <c r="F1054" s="224">
        <v>1798272.52</v>
      </c>
      <c r="G1054" s="560">
        <f>SUM(F1054:F1057)</f>
        <v>4495681.29</v>
      </c>
      <c r="H1054" s="802"/>
      <c r="I1054" s="476"/>
      <c r="J1054" s="670">
        <v>0</v>
      </c>
      <c r="K1054" s="673"/>
      <c r="L1054" s="476"/>
      <c r="M1054" s="209"/>
      <c r="N1054" s="476"/>
      <c r="O1054" s="494"/>
      <c r="P1054" s="474"/>
    </row>
    <row r="1055" spans="1:16" ht="39.75" customHeight="1" x14ac:dyDescent="0.25">
      <c r="A1055" s="693"/>
      <c r="B1055" s="559"/>
      <c r="C1055" s="469"/>
      <c r="D1055" s="470"/>
      <c r="E1055" s="471"/>
      <c r="F1055" s="224">
        <v>754924</v>
      </c>
      <c r="G1055" s="560"/>
      <c r="H1055" s="802"/>
      <c r="I1055" s="476"/>
      <c r="J1055" s="1023"/>
      <c r="K1055" s="673"/>
      <c r="L1055" s="476"/>
      <c r="M1055" s="209"/>
      <c r="N1055" s="476"/>
      <c r="O1055" s="494"/>
      <c r="P1055" s="474"/>
    </row>
    <row r="1056" spans="1:16" ht="39.75" customHeight="1" x14ac:dyDescent="0.25">
      <c r="A1056" s="693"/>
      <c r="B1056" s="559"/>
      <c r="C1056" s="469"/>
      <c r="D1056" s="470"/>
      <c r="E1056" s="471"/>
      <c r="F1056" s="224">
        <v>580241.43000000005</v>
      </c>
      <c r="G1056" s="560"/>
      <c r="H1056" s="802"/>
      <c r="I1056" s="476"/>
      <c r="J1056" s="1023"/>
      <c r="K1056" s="673"/>
      <c r="L1056" s="476"/>
      <c r="M1056" s="209"/>
      <c r="N1056" s="476"/>
      <c r="O1056" s="494"/>
      <c r="P1056" s="474"/>
    </row>
    <row r="1057" spans="1:16" ht="39.75" customHeight="1" x14ac:dyDescent="0.25">
      <c r="A1057" s="693"/>
      <c r="B1057" s="559"/>
      <c r="C1057" s="469"/>
      <c r="D1057" s="470"/>
      <c r="E1057" s="471"/>
      <c r="F1057" s="224">
        <v>1362243.34</v>
      </c>
      <c r="G1057" s="560"/>
      <c r="H1057" s="802"/>
      <c r="I1057" s="476"/>
      <c r="J1057" s="671"/>
      <c r="K1057" s="673"/>
      <c r="L1057" s="476"/>
      <c r="M1057" s="209"/>
      <c r="N1057" s="476"/>
      <c r="O1057" s="494"/>
      <c r="P1057" s="474"/>
    </row>
    <row r="1058" spans="1:16" ht="39.75" customHeight="1" x14ac:dyDescent="0.25">
      <c r="A1058" s="693"/>
      <c r="B1058" s="559"/>
      <c r="C1058" s="204" t="s">
        <v>226</v>
      </c>
      <c r="D1058" s="210">
        <v>4</v>
      </c>
      <c r="E1058" s="206" t="s">
        <v>311</v>
      </c>
      <c r="F1058" s="137">
        <v>3069541</v>
      </c>
      <c r="G1058" s="212">
        <f>F1058</f>
        <v>3069541</v>
      </c>
      <c r="H1058" s="802"/>
      <c r="I1058" s="476"/>
      <c r="J1058" s="140"/>
      <c r="K1058" s="673"/>
      <c r="L1058" s="476"/>
      <c r="M1058" s="209"/>
      <c r="N1058" s="476"/>
      <c r="O1058" s="494"/>
      <c r="P1058" s="474"/>
    </row>
    <row r="1059" spans="1:16" ht="39.75" customHeight="1" x14ac:dyDescent="0.25">
      <c r="A1059" s="693"/>
      <c r="B1059" s="559"/>
      <c r="C1059" s="469" t="s">
        <v>190</v>
      </c>
      <c r="D1059" s="470">
        <v>311</v>
      </c>
      <c r="E1059" s="471" t="s">
        <v>10</v>
      </c>
      <c r="F1059" s="224">
        <v>12231700</v>
      </c>
      <c r="G1059" s="560">
        <f>F1059+F1060</f>
        <v>48926797</v>
      </c>
      <c r="H1059" s="802"/>
      <c r="I1059" s="476"/>
      <c r="J1059" s="140"/>
      <c r="K1059" s="673"/>
      <c r="L1059" s="476"/>
      <c r="M1059" s="209"/>
      <c r="N1059" s="476"/>
      <c r="O1059" s="494"/>
      <c r="P1059" s="474"/>
    </row>
    <row r="1060" spans="1:16" ht="39.75" customHeight="1" x14ac:dyDescent="0.25">
      <c r="A1060" s="693"/>
      <c r="B1060" s="559"/>
      <c r="C1060" s="469"/>
      <c r="D1060" s="470"/>
      <c r="E1060" s="471"/>
      <c r="F1060" s="224">
        <v>36695097</v>
      </c>
      <c r="G1060" s="560"/>
      <c r="H1060" s="802"/>
      <c r="I1060" s="476"/>
      <c r="J1060" s="140"/>
      <c r="K1060" s="673"/>
      <c r="L1060" s="476"/>
      <c r="M1060" s="209"/>
      <c r="N1060" s="476"/>
      <c r="O1060" s="494"/>
      <c r="P1060" s="474"/>
    </row>
    <row r="1061" spans="1:16" ht="39.75" customHeight="1" x14ac:dyDescent="0.25">
      <c r="A1061" s="693"/>
      <c r="B1061" s="559"/>
      <c r="C1061" s="204" t="s">
        <v>220</v>
      </c>
      <c r="D1061" s="206">
        <v>11</v>
      </c>
      <c r="E1061" s="206" t="s">
        <v>312</v>
      </c>
      <c r="F1061" s="224">
        <v>1469764</v>
      </c>
      <c r="G1061" s="212">
        <f>F1061</f>
        <v>1469764</v>
      </c>
      <c r="H1061" s="802"/>
      <c r="I1061" s="477"/>
      <c r="J1061" s="140"/>
      <c r="K1061" s="674"/>
      <c r="L1061" s="477"/>
      <c r="M1061" s="209"/>
      <c r="N1061" s="477"/>
      <c r="O1061" s="530"/>
      <c r="P1061" s="230"/>
    </row>
    <row r="1062" spans="1:16" ht="39.75" customHeight="1" x14ac:dyDescent="0.25">
      <c r="A1062" s="693" t="s">
        <v>295</v>
      </c>
      <c r="B1062" s="559">
        <v>259231023</v>
      </c>
      <c r="C1062" s="469" t="s">
        <v>186</v>
      </c>
      <c r="D1062" s="573">
        <v>275</v>
      </c>
      <c r="E1062" s="471" t="s">
        <v>11</v>
      </c>
      <c r="F1062" s="277">
        <v>106943202</v>
      </c>
      <c r="G1062" s="560">
        <f>SUM(F1062:F1063)</f>
        <v>118677169</v>
      </c>
      <c r="H1062" s="809">
        <f>SUM(G1062:G1066)</f>
        <v>253137342</v>
      </c>
      <c r="I1062" s="522">
        <f>(B1062-H1062)</f>
        <v>6093681</v>
      </c>
      <c r="J1062" s="1006">
        <v>63195989</v>
      </c>
      <c r="K1062" s="537">
        <f>SUM(J1062:J1066)</f>
        <v>146194140</v>
      </c>
      <c r="L1062" s="522">
        <f>(B1062-K1062)</f>
        <v>113036883</v>
      </c>
      <c r="M1062" s="270"/>
      <c r="N1062" s="522">
        <f>(I1062-L1062)</f>
        <v>-106943202</v>
      </c>
      <c r="O1062" s="493" t="s">
        <v>663</v>
      </c>
      <c r="P1062" s="474" t="s">
        <v>582</v>
      </c>
    </row>
    <row r="1063" spans="1:16" ht="39.75" customHeight="1" x14ac:dyDescent="0.25">
      <c r="A1063" s="693"/>
      <c r="B1063" s="559"/>
      <c r="C1063" s="469"/>
      <c r="D1063" s="573"/>
      <c r="E1063" s="471"/>
      <c r="F1063" s="137">
        <v>11733967</v>
      </c>
      <c r="G1063" s="560"/>
      <c r="H1063" s="809"/>
      <c r="I1063" s="522"/>
      <c r="J1063" s="1006"/>
      <c r="K1063" s="537"/>
      <c r="L1063" s="522"/>
      <c r="M1063" s="270"/>
      <c r="N1063" s="522"/>
      <c r="O1063" s="494"/>
      <c r="P1063" s="474"/>
    </row>
    <row r="1064" spans="1:16" ht="39.75" customHeight="1" x14ac:dyDescent="0.25">
      <c r="A1064" s="693"/>
      <c r="B1064" s="559"/>
      <c r="C1064" s="469" t="s">
        <v>185</v>
      </c>
      <c r="D1064" s="573">
        <v>249</v>
      </c>
      <c r="E1064" s="471" t="s">
        <v>10</v>
      </c>
      <c r="F1064" s="137">
        <v>74679343</v>
      </c>
      <c r="G1064" s="560">
        <f>SUM(F1064:F1065)</f>
        <v>82978819</v>
      </c>
      <c r="H1064" s="809"/>
      <c r="I1064" s="522"/>
      <c r="J1064" s="310">
        <v>74679343</v>
      </c>
      <c r="K1064" s="537"/>
      <c r="L1064" s="522"/>
      <c r="M1064" s="270"/>
      <c r="N1064" s="522"/>
      <c r="O1064" s="494"/>
      <c r="P1064" s="474"/>
    </row>
    <row r="1065" spans="1:16" ht="39.75" customHeight="1" x14ac:dyDescent="0.25">
      <c r="A1065" s="693"/>
      <c r="B1065" s="559"/>
      <c r="C1065" s="469"/>
      <c r="D1065" s="573"/>
      <c r="E1065" s="471"/>
      <c r="F1065" s="277">
        <v>8299476</v>
      </c>
      <c r="G1065" s="560"/>
      <c r="H1065" s="809"/>
      <c r="I1065" s="522"/>
      <c r="J1065" s="140">
        <v>8318808</v>
      </c>
      <c r="K1065" s="537"/>
      <c r="L1065" s="522"/>
      <c r="M1065" s="270"/>
      <c r="N1065" s="522"/>
      <c r="O1065" s="494"/>
      <c r="P1065" s="474"/>
    </row>
    <row r="1066" spans="1:16" ht="39.75" customHeight="1" x14ac:dyDescent="0.25">
      <c r="A1066" s="693"/>
      <c r="B1066" s="559"/>
      <c r="C1066" s="264" t="s">
        <v>186</v>
      </c>
      <c r="D1066" s="275">
        <v>7</v>
      </c>
      <c r="E1066" s="263" t="s">
        <v>193</v>
      </c>
      <c r="F1066" s="137">
        <v>51481354</v>
      </c>
      <c r="G1066" s="271">
        <f>F1066</f>
        <v>51481354</v>
      </c>
      <c r="H1066" s="809"/>
      <c r="I1066" s="522"/>
      <c r="J1066" s="276"/>
      <c r="K1066" s="537"/>
      <c r="L1066" s="522"/>
      <c r="M1066" s="270"/>
      <c r="N1066" s="522"/>
      <c r="O1066" s="530"/>
      <c r="P1066" s="474"/>
    </row>
    <row r="1067" spans="1:16" ht="39.75" customHeight="1" x14ac:dyDescent="0.25">
      <c r="A1067" s="894" t="s">
        <v>296</v>
      </c>
      <c r="B1067" s="497" t="s">
        <v>583</v>
      </c>
      <c r="C1067" s="469" t="s">
        <v>195</v>
      </c>
      <c r="D1067" s="470">
        <v>273</v>
      </c>
      <c r="E1067" s="471" t="s">
        <v>11</v>
      </c>
      <c r="F1067" s="382">
        <v>458410686</v>
      </c>
      <c r="G1067" s="637">
        <f>SUM(F1067:F1071)</f>
        <v>1783587551</v>
      </c>
      <c r="H1067" s="899">
        <f>SUM(G1067:G1073)</f>
        <v>1908987547</v>
      </c>
      <c r="I1067" s="522"/>
      <c r="J1067" s="385"/>
      <c r="K1067" s="361"/>
      <c r="L1067" s="522"/>
      <c r="M1067" s="361"/>
      <c r="N1067" s="522"/>
      <c r="O1067" s="505"/>
      <c r="P1067" s="495" t="s">
        <v>665</v>
      </c>
    </row>
    <row r="1068" spans="1:16" ht="39.75" customHeight="1" x14ac:dyDescent="0.25">
      <c r="A1068" s="894"/>
      <c r="B1068" s="497"/>
      <c r="C1068" s="469"/>
      <c r="D1068" s="470"/>
      <c r="E1068" s="471"/>
      <c r="F1068" s="382">
        <v>716136946</v>
      </c>
      <c r="G1068" s="637"/>
      <c r="H1068" s="899"/>
      <c r="I1068" s="522"/>
      <c r="J1068" s="385"/>
      <c r="K1068" s="361"/>
      <c r="L1068" s="522"/>
      <c r="M1068" s="361"/>
      <c r="N1068" s="522"/>
      <c r="O1068" s="505"/>
      <c r="P1068" s="496"/>
    </row>
    <row r="1069" spans="1:16" ht="39.75" customHeight="1" x14ac:dyDescent="0.25">
      <c r="A1069" s="894"/>
      <c r="B1069" s="497"/>
      <c r="C1069" s="469"/>
      <c r="D1069" s="470"/>
      <c r="E1069" s="471"/>
      <c r="F1069" s="382">
        <v>500287319</v>
      </c>
      <c r="G1069" s="637"/>
      <c r="H1069" s="899"/>
      <c r="I1069" s="522"/>
      <c r="J1069" s="385"/>
      <c r="K1069" s="361"/>
      <c r="L1069" s="522"/>
      <c r="M1069" s="361"/>
      <c r="N1069" s="522"/>
      <c r="O1069" s="505"/>
      <c r="P1069" s="496"/>
    </row>
    <row r="1070" spans="1:16" ht="39.75" customHeight="1" x14ac:dyDescent="0.25">
      <c r="A1070" s="894"/>
      <c r="B1070" s="497"/>
      <c r="C1070" s="469"/>
      <c r="D1070" s="470"/>
      <c r="E1070" s="471"/>
      <c r="F1070" s="382">
        <v>43763166.509999998</v>
      </c>
      <c r="G1070" s="637"/>
      <c r="H1070" s="899"/>
      <c r="I1070" s="522"/>
      <c r="J1070" s="385"/>
      <c r="K1070" s="361"/>
      <c r="L1070" s="522"/>
      <c r="M1070" s="361"/>
      <c r="N1070" s="522"/>
      <c r="O1070" s="505"/>
      <c r="P1070" s="496"/>
    </row>
    <row r="1071" spans="1:16" ht="39.75" customHeight="1" x14ac:dyDescent="0.25">
      <c r="A1071" s="894"/>
      <c r="B1071" s="497"/>
      <c r="C1071" s="469"/>
      <c r="D1071" s="470"/>
      <c r="E1071" s="471"/>
      <c r="F1071" s="382">
        <v>64989433.490000002</v>
      </c>
      <c r="G1071" s="637"/>
      <c r="H1071" s="899"/>
      <c r="I1071" s="522"/>
      <c r="J1071" s="385"/>
      <c r="K1071" s="361"/>
      <c r="L1071" s="522"/>
      <c r="M1071" s="361"/>
      <c r="N1071" s="522"/>
      <c r="O1071" s="505"/>
      <c r="P1071" s="496"/>
    </row>
    <row r="1072" spans="1:16" ht="39.75" customHeight="1" x14ac:dyDescent="0.25">
      <c r="A1072" s="894"/>
      <c r="B1072" s="497"/>
      <c r="C1072" s="469"/>
      <c r="D1072" s="470"/>
      <c r="E1072" s="471" t="s">
        <v>10</v>
      </c>
      <c r="F1072" s="382">
        <v>50462250.149999999</v>
      </c>
      <c r="G1072" s="637">
        <f>SUM(F1072:F1073)</f>
        <v>125399996</v>
      </c>
      <c r="H1072" s="899"/>
      <c r="I1072" s="522"/>
      <c r="J1072" s="385"/>
      <c r="K1072" s="361"/>
      <c r="L1072" s="522"/>
      <c r="M1072" s="361"/>
      <c r="N1072" s="522"/>
      <c r="O1072" s="505"/>
      <c r="P1072" s="496"/>
    </row>
    <row r="1073" spans="1:16" ht="39.75" customHeight="1" x14ac:dyDescent="0.25">
      <c r="A1073" s="894"/>
      <c r="B1073" s="497"/>
      <c r="C1073" s="469"/>
      <c r="D1073" s="470"/>
      <c r="E1073" s="471"/>
      <c r="F1073" s="382">
        <v>74937745.849999994</v>
      </c>
      <c r="G1073" s="637"/>
      <c r="H1073" s="899"/>
      <c r="I1073" s="522"/>
      <c r="J1073" s="385"/>
      <c r="K1073" s="361"/>
      <c r="L1073" s="522"/>
      <c r="M1073" s="361"/>
      <c r="N1073" s="522"/>
      <c r="O1073" s="505"/>
      <c r="P1073" s="520"/>
    </row>
    <row r="1074" spans="1:16" ht="39.75" customHeight="1" x14ac:dyDescent="0.25">
      <c r="A1074" s="918" t="s">
        <v>296</v>
      </c>
      <c r="B1074" s="533"/>
      <c r="C1074" s="663" t="s">
        <v>191</v>
      </c>
      <c r="D1074" s="632">
        <v>276</v>
      </c>
      <c r="E1074" s="483" t="s">
        <v>11</v>
      </c>
      <c r="F1074" s="401">
        <v>3353413.6</v>
      </c>
      <c r="G1074" s="579">
        <f ca="1">SUM(F1074:G1076)</f>
        <v>8118152.8000000007</v>
      </c>
      <c r="H1074" s="923">
        <f>SUM(F1074:F1098)</f>
        <v>191841352.59999999</v>
      </c>
      <c r="I1074" s="475"/>
      <c r="J1074" s="397">
        <v>6845890</v>
      </c>
      <c r="K1074" s="970">
        <f>SUM(J1074:J1098)</f>
        <v>130820296.2</v>
      </c>
      <c r="L1074" s="475"/>
      <c r="M1074" s="373"/>
      <c r="N1074" s="475"/>
      <c r="O1074" s="531" t="s">
        <v>666</v>
      </c>
      <c r="P1074" s="534" t="s">
        <v>664</v>
      </c>
    </row>
    <row r="1075" spans="1:16" ht="39.75" customHeight="1" x14ac:dyDescent="0.25">
      <c r="A1075" s="919"/>
      <c r="B1075" s="505"/>
      <c r="C1075" s="541"/>
      <c r="D1075" s="470"/>
      <c r="E1075" s="637"/>
      <c r="F1075" s="224">
        <v>4764739.2</v>
      </c>
      <c r="G1075" s="560"/>
      <c r="H1075" s="802"/>
      <c r="I1075" s="476"/>
      <c r="J1075" s="398">
        <v>3617706</v>
      </c>
      <c r="K1075" s="970"/>
      <c r="L1075" s="476"/>
      <c r="M1075" s="209"/>
      <c r="N1075" s="476"/>
      <c r="O1075" s="532"/>
      <c r="P1075" s="535"/>
    </row>
    <row r="1076" spans="1:16" ht="39.75" customHeight="1" x14ac:dyDescent="0.25">
      <c r="A1076" s="919"/>
      <c r="B1076" s="505"/>
      <c r="C1076" s="541"/>
      <c r="D1076" s="470"/>
      <c r="E1076" s="637"/>
      <c r="F1076" s="224">
        <v>0</v>
      </c>
      <c r="G1076" s="560"/>
      <c r="H1076" s="802"/>
      <c r="I1076" s="476"/>
      <c r="J1076" s="236"/>
      <c r="K1076" s="970"/>
      <c r="L1076" s="476"/>
      <c r="M1076" s="209"/>
      <c r="N1076" s="476"/>
      <c r="O1076" s="532"/>
      <c r="P1076" s="535"/>
    </row>
    <row r="1077" spans="1:16" ht="39.75" customHeight="1" x14ac:dyDescent="0.25">
      <c r="A1077" s="919"/>
      <c r="B1077" s="505"/>
      <c r="C1077" s="541" t="s">
        <v>211</v>
      </c>
      <c r="D1077" s="470">
        <v>278</v>
      </c>
      <c r="E1077" s="637" t="s">
        <v>11</v>
      </c>
      <c r="F1077" s="109">
        <v>5348538.2</v>
      </c>
      <c r="G1077" s="560">
        <f ca="1">SUM(F1077:G1078)</f>
        <v>5348835.2</v>
      </c>
      <c r="H1077" s="802"/>
      <c r="I1077" s="476"/>
      <c r="J1077" s="236">
        <v>5368526</v>
      </c>
      <c r="K1077" s="970"/>
      <c r="L1077" s="476"/>
      <c r="M1077" s="209"/>
      <c r="N1077" s="476"/>
      <c r="O1077" s="532"/>
      <c r="P1077" s="535"/>
    </row>
    <row r="1078" spans="1:16" ht="39.75" customHeight="1" x14ac:dyDescent="0.25">
      <c r="A1078" s="919"/>
      <c r="B1078" s="505"/>
      <c r="C1078" s="541"/>
      <c r="D1078" s="470"/>
      <c r="E1078" s="637"/>
      <c r="F1078" s="109">
        <v>297</v>
      </c>
      <c r="G1078" s="560"/>
      <c r="H1078" s="802"/>
      <c r="I1078" s="476"/>
      <c r="J1078" s="236">
        <v>8052790</v>
      </c>
      <c r="K1078" s="970"/>
      <c r="L1078" s="476"/>
      <c r="M1078" s="209"/>
      <c r="N1078" s="476"/>
      <c r="O1078" s="532"/>
      <c r="P1078" s="535"/>
    </row>
    <row r="1079" spans="1:16" ht="39.75" customHeight="1" x14ac:dyDescent="0.25">
      <c r="A1079" s="919"/>
      <c r="B1079" s="505"/>
      <c r="C1079" s="541" t="s">
        <v>218</v>
      </c>
      <c r="D1079" s="470">
        <v>256</v>
      </c>
      <c r="E1079" s="637" t="s">
        <v>11</v>
      </c>
      <c r="F1079" s="109">
        <v>8023252.7999999998</v>
      </c>
      <c r="G1079" s="560">
        <f ca="1">SUM(F1079:G1081)</f>
        <v>15602416</v>
      </c>
      <c r="H1079" s="802"/>
      <c r="I1079" s="476"/>
      <c r="J1079" s="236">
        <v>2013960</v>
      </c>
      <c r="K1079" s="970"/>
      <c r="L1079" s="476"/>
      <c r="M1079" s="209"/>
      <c r="N1079" s="476"/>
      <c r="O1079" s="532"/>
      <c r="P1079" s="535"/>
    </row>
    <row r="1080" spans="1:16" ht="39.75" customHeight="1" x14ac:dyDescent="0.25">
      <c r="A1080" s="919"/>
      <c r="B1080" s="505"/>
      <c r="C1080" s="541"/>
      <c r="D1080" s="470"/>
      <c r="E1080" s="637"/>
      <c r="F1080" s="224">
        <v>7192118.7999999998</v>
      </c>
      <c r="G1080" s="560"/>
      <c r="H1080" s="802"/>
      <c r="I1080" s="476"/>
      <c r="J1080" s="236">
        <v>7188288</v>
      </c>
      <c r="K1080" s="970"/>
      <c r="L1080" s="476"/>
      <c r="M1080" s="209"/>
      <c r="N1080" s="476"/>
      <c r="O1080" s="532"/>
      <c r="P1080" s="535"/>
    </row>
    <row r="1081" spans="1:16" ht="39.75" customHeight="1" x14ac:dyDescent="0.25">
      <c r="A1081" s="919"/>
      <c r="B1081" s="505"/>
      <c r="C1081" s="541"/>
      <c r="D1081" s="470"/>
      <c r="E1081" s="637"/>
      <c r="F1081" s="137">
        <v>7008580.7999999998</v>
      </c>
      <c r="G1081" s="560"/>
      <c r="H1081" s="802"/>
      <c r="I1081" s="476"/>
      <c r="J1081" s="398">
        <v>7008580</v>
      </c>
      <c r="K1081" s="970"/>
      <c r="L1081" s="476"/>
      <c r="M1081" s="209"/>
      <c r="N1081" s="476"/>
      <c r="O1081" s="532"/>
      <c r="P1081" s="535"/>
    </row>
    <row r="1082" spans="1:16" ht="39.75" customHeight="1" x14ac:dyDescent="0.25">
      <c r="A1082" s="919"/>
      <c r="B1082" s="505"/>
      <c r="C1082" s="541" t="s">
        <v>185</v>
      </c>
      <c r="D1082" s="470">
        <v>250</v>
      </c>
      <c r="E1082" s="637" t="s">
        <v>10</v>
      </c>
      <c r="F1082" s="400">
        <v>1401716.4</v>
      </c>
      <c r="G1082" s="560">
        <f ca="1">SUM(F1082:G1083)</f>
        <v>5510799.7999999998</v>
      </c>
      <c r="H1082" s="802"/>
      <c r="I1082" s="476"/>
      <c r="J1082" s="398">
        <v>1401716.4</v>
      </c>
      <c r="K1082" s="970"/>
      <c r="L1082" s="476"/>
      <c r="M1082" s="209"/>
      <c r="N1082" s="476"/>
      <c r="O1082" s="532"/>
      <c r="P1082" s="535"/>
    </row>
    <row r="1083" spans="1:16" ht="39.75" customHeight="1" x14ac:dyDescent="0.25">
      <c r="A1083" s="919"/>
      <c r="B1083" s="505"/>
      <c r="C1083" s="541"/>
      <c r="D1083" s="470"/>
      <c r="E1083" s="637"/>
      <c r="F1083" s="224">
        <v>2341716.7999999998</v>
      </c>
      <c r="G1083" s="560"/>
      <c r="H1083" s="802"/>
      <c r="I1083" s="476"/>
      <c r="J1083" s="236">
        <v>2372135</v>
      </c>
      <c r="K1083" s="970"/>
      <c r="L1083" s="476"/>
      <c r="M1083" s="209"/>
      <c r="N1083" s="476"/>
      <c r="O1083" s="532"/>
      <c r="P1083" s="535"/>
    </row>
    <row r="1084" spans="1:16" ht="39.75" customHeight="1" x14ac:dyDescent="0.25">
      <c r="A1084" s="919"/>
      <c r="B1084" s="505"/>
      <c r="C1084" s="541" t="s">
        <v>308</v>
      </c>
      <c r="D1084" s="470">
        <v>262</v>
      </c>
      <c r="E1084" s="637" t="s">
        <v>10</v>
      </c>
      <c r="F1084" s="109">
        <v>3169083</v>
      </c>
      <c r="G1084" s="560">
        <f ca="1">SUM(F1084:G1087)</f>
        <v>72857834.000000015</v>
      </c>
      <c r="H1084" s="802"/>
      <c r="I1084" s="476"/>
      <c r="J1084" s="236">
        <v>4553280</v>
      </c>
      <c r="K1084" s="970"/>
      <c r="L1084" s="476"/>
      <c r="M1084" s="209"/>
      <c r="N1084" s="476"/>
      <c r="O1084" s="532"/>
      <c r="P1084" s="535"/>
    </row>
    <row r="1085" spans="1:16" ht="39.75" customHeight="1" x14ac:dyDescent="0.25">
      <c r="A1085" s="919"/>
      <c r="B1085" s="505"/>
      <c r="C1085" s="541"/>
      <c r="D1085" s="470"/>
      <c r="E1085" s="637"/>
      <c r="F1085" s="224">
        <v>29143133.600000001</v>
      </c>
      <c r="G1085" s="560"/>
      <c r="H1085" s="802"/>
      <c r="I1085" s="476"/>
      <c r="J1085" s="236">
        <v>12149482</v>
      </c>
      <c r="K1085" s="970"/>
      <c r="L1085" s="476"/>
      <c r="M1085" s="209"/>
      <c r="N1085" s="476"/>
      <c r="O1085" s="532"/>
      <c r="P1085" s="535"/>
    </row>
    <row r="1086" spans="1:16" ht="39.75" customHeight="1" x14ac:dyDescent="0.25">
      <c r="A1086" s="919"/>
      <c r="B1086" s="505"/>
      <c r="C1086" s="541"/>
      <c r="D1086" s="470"/>
      <c r="E1086" s="637"/>
      <c r="F1086" s="224">
        <v>38905477.799999997</v>
      </c>
      <c r="G1086" s="560"/>
      <c r="H1086" s="802"/>
      <c r="I1086" s="476"/>
      <c r="J1086" s="398">
        <v>4808542</v>
      </c>
      <c r="K1086" s="970"/>
      <c r="L1086" s="476"/>
      <c r="M1086" s="209"/>
      <c r="N1086" s="476"/>
      <c r="O1086" s="532"/>
      <c r="P1086" s="535"/>
    </row>
    <row r="1087" spans="1:16" ht="39.75" customHeight="1" x14ac:dyDescent="0.25">
      <c r="A1087" s="919"/>
      <c r="B1087" s="505"/>
      <c r="C1087" s="541"/>
      <c r="D1087" s="470"/>
      <c r="E1087" s="637"/>
      <c r="F1087" s="137">
        <v>4808542.2</v>
      </c>
      <c r="G1087" s="560"/>
      <c r="H1087" s="802"/>
      <c r="I1087" s="476"/>
      <c r="J1087" s="398">
        <v>10199938</v>
      </c>
      <c r="K1087" s="970"/>
      <c r="L1087" s="476"/>
      <c r="M1087" s="209"/>
      <c r="N1087" s="476"/>
      <c r="O1087" s="532"/>
      <c r="P1087" s="535"/>
    </row>
    <row r="1088" spans="1:16" ht="39.75" customHeight="1" x14ac:dyDescent="0.25">
      <c r="A1088" s="919"/>
      <c r="B1088" s="505"/>
      <c r="C1088" s="541" t="s">
        <v>250</v>
      </c>
      <c r="D1088" s="470">
        <v>252</v>
      </c>
      <c r="E1088" s="637" t="s">
        <v>10</v>
      </c>
      <c r="F1088" s="109">
        <v>680.4</v>
      </c>
      <c r="G1088" s="560">
        <f ca="1">SUM(F1088:G1090)</f>
        <v>5724092</v>
      </c>
      <c r="H1088" s="802"/>
      <c r="I1088" s="476"/>
      <c r="J1088" s="398">
        <v>2289636.7999999998</v>
      </c>
      <c r="K1088" s="970"/>
      <c r="L1088" s="476"/>
      <c r="M1088" s="209"/>
      <c r="N1088" s="476"/>
      <c r="O1088" s="532"/>
      <c r="P1088" s="535"/>
    </row>
    <row r="1089" spans="1:16" ht="39.75" customHeight="1" x14ac:dyDescent="0.25">
      <c r="A1089" s="919"/>
      <c r="B1089" s="505"/>
      <c r="C1089" s="541"/>
      <c r="D1089" s="470"/>
      <c r="E1089" s="637"/>
      <c r="F1089" s="137">
        <v>2289636.7999999998</v>
      </c>
      <c r="G1089" s="560"/>
      <c r="H1089" s="802"/>
      <c r="I1089" s="476"/>
      <c r="J1089" s="398">
        <v>3431976</v>
      </c>
      <c r="K1089" s="970"/>
      <c r="L1089" s="476"/>
      <c r="M1089" s="209"/>
      <c r="N1089" s="476"/>
      <c r="O1089" s="532"/>
      <c r="P1089" s="535"/>
    </row>
    <row r="1090" spans="1:16" ht="39.75" customHeight="1" x14ac:dyDescent="0.25">
      <c r="A1090" s="919"/>
      <c r="B1090" s="505"/>
      <c r="C1090" s="541"/>
      <c r="D1090" s="470"/>
      <c r="E1090" s="637"/>
      <c r="F1090" s="137">
        <v>3431976</v>
      </c>
      <c r="G1090" s="560"/>
      <c r="H1090" s="802"/>
      <c r="I1090" s="476"/>
      <c r="J1090" s="236">
        <v>6943500</v>
      </c>
      <c r="K1090" s="970"/>
      <c r="L1090" s="476"/>
      <c r="M1090" s="209"/>
      <c r="N1090" s="476"/>
      <c r="O1090" s="532"/>
      <c r="P1090" s="535"/>
    </row>
    <row r="1091" spans="1:16" ht="39.75" customHeight="1" x14ac:dyDescent="0.25">
      <c r="A1091" s="919"/>
      <c r="B1091" s="505"/>
      <c r="C1091" s="541" t="s">
        <v>202</v>
      </c>
      <c r="D1091" s="470">
        <v>5</v>
      </c>
      <c r="E1091" s="637" t="s">
        <v>159</v>
      </c>
      <c r="F1091" s="224">
        <v>2479.1999999999998</v>
      </c>
      <c r="G1091" s="560">
        <f ca="1">SUM(F1091:G1094)</f>
        <v>49517850</v>
      </c>
      <c r="H1091" s="802"/>
      <c r="I1091" s="476"/>
      <c r="J1091" s="398">
        <v>21488329</v>
      </c>
      <c r="K1091" s="970"/>
      <c r="L1091" s="476"/>
      <c r="M1091" s="209"/>
      <c r="N1091" s="476"/>
      <c r="O1091" s="532"/>
      <c r="P1091" s="535"/>
    </row>
    <row r="1092" spans="1:16" ht="39.75" customHeight="1" x14ac:dyDescent="0.25">
      <c r="A1092" s="919"/>
      <c r="B1092" s="505"/>
      <c r="C1092" s="541"/>
      <c r="D1092" s="470"/>
      <c r="E1092" s="637"/>
      <c r="F1092" s="137">
        <v>21488329.199999999</v>
      </c>
      <c r="G1092" s="560"/>
      <c r="H1092" s="802"/>
      <c r="I1092" s="476"/>
      <c r="J1092" s="236">
        <v>4332744</v>
      </c>
      <c r="K1092" s="970"/>
      <c r="L1092" s="476"/>
      <c r="M1092" s="209"/>
      <c r="N1092" s="476"/>
      <c r="O1092" s="532"/>
      <c r="P1092" s="535"/>
    </row>
    <row r="1093" spans="1:16" ht="39.75" customHeight="1" x14ac:dyDescent="0.25">
      <c r="A1093" s="919"/>
      <c r="B1093" s="505"/>
      <c r="C1093" s="541"/>
      <c r="D1093" s="470"/>
      <c r="E1093" s="637"/>
      <c r="F1093" s="224">
        <v>11276244</v>
      </c>
      <c r="G1093" s="560"/>
      <c r="H1093" s="802"/>
      <c r="I1093" s="476"/>
      <c r="J1093" s="398">
        <v>4832676</v>
      </c>
      <c r="K1093" s="970"/>
      <c r="L1093" s="476"/>
      <c r="M1093" s="209"/>
      <c r="N1093" s="476"/>
      <c r="O1093" s="532"/>
      <c r="P1093" s="535"/>
    </row>
    <row r="1094" spans="1:16" ht="39.75" customHeight="1" x14ac:dyDescent="0.25">
      <c r="A1094" s="919"/>
      <c r="B1094" s="505"/>
      <c r="C1094" s="541"/>
      <c r="D1094" s="470"/>
      <c r="E1094" s="637"/>
      <c r="F1094" s="137">
        <v>4832676</v>
      </c>
      <c r="G1094" s="560"/>
      <c r="H1094" s="802"/>
      <c r="I1094" s="476"/>
      <c r="J1094" s="398">
        <v>11920601</v>
      </c>
      <c r="K1094" s="970"/>
      <c r="L1094" s="476"/>
      <c r="M1094" s="209"/>
      <c r="N1094" s="476"/>
      <c r="O1094" s="532"/>
      <c r="P1094" s="535"/>
    </row>
    <row r="1095" spans="1:16" ht="39.75" customHeight="1" x14ac:dyDescent="0.25">
      <c r="A1095" s="919"/>
      <c r="B1095" s="505"/>
      <c r="C1095" s="541" t="s">
        <v>308</v>
      </c>
      <c r="D1095" s="470">
        <v>6</v>
      </c>
      <c r="E1095" s="637" t="s">
        <v>310</v>
      </c>
      <c r="F1095" s="137">
        <v>11920600.800000001</v>
      </c>
      <c r="G1095" s="560">
        <f>SUM(F1095:F1096)</f>
        <v>22120538.800000001</v>
      </c>
      <c r="H1095" s="802"/>
      <c r="I1095" s="476"/>
      <c r="J1095" s="236"/>
      <c r="K1095" s="970"/>
      <c r="L1095" s="476"/>
      <c r="M1095" s="209"/>
      <c r="N1095" s="476"/>
      <c r="O1095" s="532"/>
      <c r="P1095" s="535"/>
    </row>
    <row r="1096" spans="1:16" ht="39.75" customHeight="1" x14ac:dyDescent="0.25">
      <c r="A1096" s="919"/>
      <c r="B1096" s="505"/>
      <c r="C1096" s="541"/>
      <c r="D1096" s="470"/>
      <c r="E1096" s="637"/>
      <c r="F1096" s="137">
        <v>10199938</v>
      </c>
      <c r="G1096" s="560"/>
      <c r="H1096" s="802"/>
      <c r="I1096" s="476"/>
      <c r="J1096" s="236"/>
      <c r="K1096" s="970"/>
      <c r="L1096" s="476"/>
      <c r="M1096" s="209"/>
      <c r="N1096" s="476"/>
      <c r="O1096" s="532"/>
      <c r="P1096" s="535"/>
    </row>
    <row r="1097" spans="1:16" ht="39.75" customHeight="1" x14ac:dyDescent="0.25">
      <c r="A1097" s="919"/>
      <c r="B1097" s="505"/>
      <c r="C1097" s="213" t="s">
        <v>202</v>
      </c>
      <c r="D1097" s="210">
        <v>9</v>
      </c>
      <c r="E1097" s="228" t="s">
        <v>159</v>
      </c>
      <c r="F1097" s="224">
        <v>7320477</v>
      </c>
      <c r="G1097" s="212">
        <f>F1097</f>
        <v>7320477</v>
      </c>
      <c r="H1097" s="802"/>
      <c r="I1097" s="476"/>
      <c r="J1097" s="236"/>
      <c r="K1097" s="970"/>
      <c r="L1097" s="476"/>
      <c r="M1097" s="209"/>
      <c r="N1097" s="476"/>
      <c r="O1097" s="532"/>
      <c r="P1097" s="535"/>
    </row>
    <row r="1098" spans="1:16" ht="39.75" customHeight="1" x14ac:dyDescent="0.25">
      <c r="A1098" s="919"/>
      <c r="B1098" s="505"/>
      <c r="C1098" s="213" t="s">
        <v>191</v>
      </c>
      <c r="D1098" s="210">
        <v>8</v>
      </c>
      <c r="E1098" s="228" t="s">
        <v>193</v>
      </c>
      <c r="F1098" s="137">
        <v>3617705</v>
      </c>
      <c r="G1098" s="212">
        <f>F1098</f>
        <v>3617705</v>
      </c>
      <c r="H1098" s="802"/>
      <c r="I1098" s="477"/>
      <c r="J1098" s="236"/>
      <c r="K1098" s="971"/>
      <c r="L1098" s="477"/>
      <c r="M1098" s="209"/>
      <c r="N1098" s="477"/>
      <c r="O1098" s="533"/>
      <c r="P1098" s="536"/>
    </row>
    <row r="1099" spans="1:16" ht="39.75" customHeight="1" x14ac:dyDescent="0.25">
      <c r="A1099" s="792" t="s">
        <v>297</v>
      </c>
      <c r="B1099" s="616">
        <v>1301723353</v>
      </c>
      <c r="C1099" s="469" t="s">
        <v>213</v>
      </c>
      <c r="D1099" s="470">
        <v>271</v>
      </c>
      <c r="E1099" s="471" t="s">
        <v>11</v>
      </c>
      <c r="F1099" s="81">
        <v>5177943.8</v>
      </c>
      <c r="G1099" s="637">
        <f>SUM(F1099:F1104)</f>
        <v>296739704.73000002</v>
      </c>
      <c r="H1099" s="583">
        <f>SUM(G1099:G1116)</f>
        <v>1301723353.02</v>
      </c>
      <c r="I1099" s="475">
        <f>(B1099-H1099)</f>
        <v>-1.9999980926513672E-2</v>
      </c>
      <c r="J1099" s="140">
        <v>299906478</v>
      </c>
      <c r="K1099" s="817">
        <f>SUM(J1099:J1116)</f>
        <v>1301723353</v>
      </c>
      <c r="L1099" s="475">
        <f>(B1099-K1099)</f>
        <v>0</v>
      </c>
      <c r="M1099" s="209"/>
      <c r="N1099" s="475">
        <f>(I1099-L1099)</f>
        <v>-1.9999980926513672E-2</v>
      </c>
      <c r="O1099" s="493" t="s">
        <v>397</v>
      </c>
      <c r="P1099" s="474" t="s">
        <v>584</v>
      </c>
    </row>
    <row r="1100" spans="1:16" ht="39.75" customHeight="1" x14ac:dyDescent="0.25">
      <c r="A1100" s="792"/>
      <c r="B1100" s="519"/>
      <c r="C1100" s="469"/>
      <c r="D1100" s="470"/>
      <c r="E1100" s="471"/>
      <c r="F1100" s="277">
        <v>85403837.109999999</v>
      </c>
      <c r="G1100" s="637"/>
      <c r="H1100" s="583"/>
      <c r="I1100" s="476"/>
      <c r="J1100" s="140">
        <v>486504466</v>
      </c>
      <c r="K1100" s="905"/>
      <c r="L1100" s="476"/>
      <c r="M1100" s="209"/>
      <c r="N1100" s="476"/>
      <c r="O1100" s="494"/>
      <c r="P1100" s="474"/>
    </row>
    <row r="1101" spans="1:16" ht="39.75" customHeight="1" x14ac:dyDescent="0.25">
      <c r="A1101" s="792"/>
      <c r="B1101" s="519"/>
      <c r="C1101" s="469"/>
      <c r="D1101" s="470"/>
      <c r="E1101" s="471"/>
      <c r="F1101" s="277">
        <v>6468870.1799999997</v>
      </c>
      <c r="G1101" s="637"/>
      <c r="H1101" s="583"/>
      <c r="I1101" s="476"/>
      <c r="J1101" s="140">
        <v>175995915</v>
      </c>
      <c r="K1101" s="905"/>
      <c r="L1101" s="476"/>
      <c r="M1101" s="209"/>
      <c r="N1101" s="476"/>
      <c r="O1101" s="494"/>
      <c r="P1101" s="474"/>
    </row>
    <row r="1102" spans="1:16" ht="39.75" customHeight="1" x14ac:dyDescent="0.25">
      <c r="A1102" s="792"/>
      <c r="B1102" s="519"/>
      <c r="C1102" s="469"/>
      <c r="D1102" s="470"/>
      <c r="E1102" s="471"/>
      <c r="F1102" s="277">
        <v>106696085.63</v>
      </c>
      <c r="G1102" s="637"/>
      <c r="H1102" s="583"/>
      <c r="I1102" s="476"/>
      <c r="J1102" s="140">
        <v>87383211</v>
      </c>
      <c r="K1102" s="905"/>
      <c r="L1102" s="476"/>
      <c r="M1102" s="209"/>
      <c r="N1102" s="476"/>
      <c r="O1102" s="494"/>
      <c r="P1102" s="474"/>
    </row>
    <row r="1103" spans="1:16" ht="39.75" customHeight="1" x14ac:dyDescent="0.25">
      <c r="A1103" s="792"/>
      <c r="B1103" s="519"/>
      <c r="C1103" s="469"/>
      <c r="D1103" s="470"/>
      <c r="E1103" s="471"/>
      <c r="F1103" s="277">
        <v>5315774.95</v>
      </c>
      <c r="G1103" s="637"/>
      <c r="H1103" s="583"/>
      <c r="I1103" s="476"/>
      <c r="J1103" s="140">
        <v>251933283</v>
      </c>
      <c r="K1103" s="905"/>
      <c r="L1103" s="476"/>
      <c r="M1103" s="209"/>
      <c r="N1103" s="476"/>
      <c r="O1103" s="494"/>
      <c r="P1103" s="474"/>
    </row>
    <row r="1104" spans="1:16" ht="39.75" customHeight="1" x14ac:dyDescent="0.25">
      <c r="A1104" s="792"/>
      <c r="B1104" s="519"/>
      <c r="C1104" s="469"/>
      <c r="D1104" s="470"/>
      <c r="E1104" s="471"/>
      <c r="F1104" s="277">
        <v>87677193.060000002</v>
      </c>
      <c r="G1104" s="637"/>
      <c r="H1104" s="583"/>
      <c r="I1104" s="476"/>
      <c r="J1104" s="140"/>
      <c r="K1104" s="905"/>
      <c r="L1104" s="476"/>
      <c r="M1104" s="209"/>
      <c r="N1104" s="476"/>
      <c r="O1104" s="494"/>
      <c r="P1104" s="474"/>
    </row>
    <row r="1105" spans="1:16" ht="39.75" customHeight="1" x14ac:dyDescent="0.25">
      <c r="A1105" s="792"/>
      <c r="B1105" s="519"/>
      <c r="C1105" s="469"/>
      <c r="D1105" s="470"/>
      <c r="E1105" s="471" t="s">
        <v>10</v>
      </c>
      <c r="F1105" s="277">
        <v>1884823.06</v>
      </c>
      <c r="G1105" s="637">
        <f>SUM(F1105:F1108)</f>
        <v>35445257.269999996</v>
      </c>
      <c r="H1105" s="583"/>
      <c r="I1105" s="476"/>
      <c r="J1105" s="140"/>
      <c r="K1105" s="905"/>
      <c r="L1105" s="476"/>
      <c r="M1105" s="209"/>
      <c r="N1105" s="476"/>
      <c r="O1105" s="494"/>
      <c r="P1105" s="474"/>
    </row>
    <row r="1106" spans="1:16" ht="39.75" customHeight="1" x14ac:dyDescent="0.25">
      <c r="A1106" s="792"/>
      <c r="B1106" s="519"/>
      <c r="C1106" s="469"/>
      <c r="D1106" s="470"/>
      <c r="E1106" s="471"/>
      <c r="F1106" s="277">
        <v>31087846.539999999</v>
      </c>
      <c r="G1106" s="637"/>
      <c r="H1106" s="583"/>
      <c r="I1106" s="476"/>
      <c r="J1106" s="140"/>
      <c r="K1106" s="905"/>
      <c r="L1106" s="476"/>
      <c r="M1106" s="209"/>
      <c r="N1106" s="476"/>
      <c r="O1106" s="494"/>
      <c r="P1106" s="474"/>
    </row>
    <row r="1107" spans="1:16" ht="39.75" customHeight="1" x14ac:dyDescent="0.25">
      <c r="A1107" s="792"/>
      <c r="B1107" s="519"/>
      <c r="C1107" s="469"/>
      <c r="D1107" s="470"/>
      <c r="E1107" s="471"/>
      <c r="F1107" s="277">
        <v>141341.01</v>
      </c>
      <c r="G1107" s="637"/>
      <c r="H1107" s="583"/>
      <c r="I1107" s="476"/>
      <c r="J1107" s="140"/>
      <c r="K1107" s="905"/>
      <c r="L1107" s="476"/>
      <c r="M1107" s="209"/>
      <c r="N1107" s="476"/>
      <c r="O1107" s="494"/>
      <c r="P1107" s="474"/>
    </row>
    <row r="1108" spans="1:16" ht="39.75" customHeight="1" x14ac:dyDescent="0.25">
      <c r="A1108" s="792"/>
      <c r="B1108" s="519"/>
      <c r="C1108" s="469"/>
      <c r="D1108" s="470"/>
      <c r="E1108" s="471"/>
      <c r="F1108" s="277">
        <v>2331246.66</v>
      </c>
      <c r="G1108" s="637"/>
      <c r="H1108" s="583"/>
      <c r="I1108" s="476"/>
      <c r="J1108" s="140"/>
      <c r="K1108" s="905"/>
      <c r="L1108" s="476"/>
      <c r="M1108" s="209"/>
      <c r="N1108" s="476"/>
      <c r="O1108" s="494"/>
      <c r="P1108" s="474"/>
    </row>
    <row r="1109" spans="1:16" ht="39.75" customHeight="1" x14ac:dyDescent="0.25">
      <c r="A1109" s="792"/>
      <c r="B1109" s="519"/>
      <c r="C1109" s="469"/>
      <c r="D1109" s="470">
        <v>7</v>
      </c>
      <c r="E1109" s="471" t="s">
        <v>252</v>
      </c>
      <c r="F1109" s="277">
        <v>149475423.09</v>
      </c>
      <c r="G1109" s="560">
        <f>SUM(F1109:F1113)</f>
        <v>548161973</v>
      </c>
      <c r="H1109" s="583"/>
      <c r="I1109" s="476"/>
      <c r="J1109" s="140"/>
      <c r="K1109" s="905"/>
      <c r="L1109" s="476"/>
      <c r="M1109" s="209"/>
      <c r="N1109" s="476"/>
      <c r="O1109" s="494"/>
      <c r="P1109" s="474"/>
    </row>
    <row r="1110" spans="1:16" ht="39.75" customHeight="1" x14ac:dyDescent="0.25">
      <c r="A1110" s="792"/>
      <c r="B1110" s="519"/>
      <c r="C1110" s="469"/>
      <c r="D1110" s="470"/>
      <c r="E1110" s="471"/>
      <c r="F1110" s="277">
        <v>186741522.19</v>
      </c>
      <c r="G1110" s="560"/>
      <c r="H1110" s="583"/>
      <c r="I1110" s="476"/>
      <c r="J1110" s="140"/>
      <c r="K1110" s="905"/>
      <c r="L1110" s="476"/>
      <c r="M1110" s="209"/>
      <c r="N1110" s="476"/>
      <c r="O1110" s="494"/>
      <c r="P1110" s="474"/>
    </row>
    <row r="1111" spans="1:16" ht="39.75" customHeight="1" x14ac:dyDescent="0.25">
      <c r="A1111" s="792"/>
      <c r="B1111" s="519"/>
      <c r="C1111" s="469"/>
      <c r="D1111" s="470"/>
      <c r="E1111" s="471"/>
      <c r="F1111" s="277">
        <v>153454293.99000001</v>
      </c>
      <c r="G1111" s="560"/>
      <c r="H1111" s="583"/>
      <c r="I1111" s="476"/>
      <c r="J1111" s="140"/>
      <c r="K1111" s="905"/>
      <c r="L1111" s="476"/>
      <c r="M1111" s="209"/>
      <c r="N1111" s="476"/>
      <c r="O1111" s="494"/>
      <c r="P1111" s="474"/>
    </row>
    <row r="1112" spans="1:16" ht="39.75" customHeight="1" x14ac:dyDescent="0.25">
      <c r="A1112" s="792"/>
      <c r="B1112" s="519"/>
      <c r="C1112" s="469"/>
      <c r="D1112" s="470"/>
      <c r="E1112" s="471"/>
      <c r="F1112" s="277">
        <v>54410541.399999999</v>
      </c>
      <c r="G1112" s="560"/>
      <c r="H1112" s="583"/>
      <c r="I1112" s="476"/>
      <c r="J1112" s="140"/>
      <c r="K1112" s="905"/>
      <c r="L1112" s="476"/>
      <c r="M1112" s="209"/>
      <c r="N1112" s="476"/>
      <c r="O1112" s="494"/>
      <c r="P1112" s="474"/>
    </row>
    <row r="1113" spans="1:16" ht="39.75" customHeight="1" x14ac:dyDescent="0.25">
      <c r="A1113" s="792"/>
      <c r="B1113" s="519"/>
      <c r="C1113" s="469"/>
      <c r="D1113" s="470"/>
      <c r="E1113" s="471"/>
      <c r="F1113" s="277">
        <v>4080192.33</v>
      </c>
      <c r="G1113" s="560"/>
      <c r="H1113" s="583"/>
      <c r="I1113" s="476"/>
      <c r="J1113" s="140"/>
      <c r="K1113" s="905"/>
      <c r="L1113" s="476"/>
      <c r="M1113" s="209"/>
      <c r="N1113" s="476"/>
      <c r="O1113" s="494"/>
      <c r="P1113" s="474"/>
    </row>
    <row r="1114" spans="1:16" ht="39.75" customHeight="1" x14ac:dyDescent="0.25">
      <c r="A1114" s="792"/>
      <c r="B1114" s="519"/>
      <c r="C1114" s="469"/>
      <c r="D1114" s="470">
        <v>20</v>
      </c>
      <c r="E1114" s="471" t="s">
        <v>252</v>
      </c>
      <c r="F1114" s="277">
        <v>169443135</v>
      </c>
      <c r="G1114" s="560">
        <f>SUM(F1114:F1116)</f>
        <v>421376418.01999998</v>
      </c>
      <c r="H1114" s="583"/>
      <c r="I1114" s="476"/>
      <c r="J1114" s="140"/>
      <c r="K1114" s="905"/>
      <c r="L1114" s="476"/>
      <c r="M1114" s="209"/>
      <c r="N1114" s="476"/>
      <c r="O1114" s="494"/>
      <c r="P1114" s="474"/>
    </row>
    <row r="1115" spans="1:16" ht="39.75" customHeight="1" x14ac:dyDescent="0.25">
      <c r="A1115" s="792"/>
      <c r="B1115" s="519"/>
      <c r="C1115" s="469"/>
      <c r="D1115" s="470"/>
      <c r="E1115" s="471"/>
      <c r="F1115" s="277">
        <v>226739953.19</v>
      </c>
      <c r="G1115" s="560"/>
      <c r="H1115" s="583"/>
      <c r="I1115" s="476"/>
      <c r="J1115" s="140"/>
      <c r="K1115" s="905"/>
      <c r="L1115" s="476"/>
      <c r="M1115" s="209"/>
      <c r="N1115" s="476"/>
      <c r="O1115" s="494"/>
      <c r="P1115" s="474"/>
    </row>
    <row r="1116" spans="1:16" ht="39.75" customHeight="1" x14ac:dyDescent="0.25">
      <c r="A1116" s="792"/>
      <c r="B1116" s="639"/>
      <c r="C1116" s="469"/>
      <c r="D1116" s="470"/>
      <c r="E1116" s="471"/>
      <c r="F1116" s="277">
        <v>25193329.829999998</v>
      </c>
      <c r="G1116" s="560"/>
      <c r="H1116" s="583"/>
      <c r="I1116" s="477"/>
      <c r="J1116" s="140"/>
      <c r="K1116" s="906"/>
      <c r="L1116" s="477"/>
      <c r="M1116" s="209"/>
      <c r="N1116" s="477"/>
      <c r="O1116" s="530"/>
      <c r="P1116" s="474"/>
    </row>
    <row r="1117" spans="1:16" ht="39.75" customHeight="1" x14ac:dyDescent="0.25">
      <c r="A1117" s="792" t="s">
        <v>298</v>
      </c>
      <c r="B1117" s="559">
        <v>848755219</v>
      </c>
      <c r="C1117" s="469" t="s">
        <v>202</v>
      </c>
      <c r="D1117" s="470">
        <v>290</v>
      </c>
      <c r="E1117" s="471" t="s">
        <v>11</v>
      </c>
      <c r="F1117" s="224">
        <v>277114964</v>
      </c>
      <c r="G1117" s="560">
        <f>SUM(F1117:F1119)</f>
        <v>554229928.10000002</v>
      </c>
      <c r="H1117" s="907">
        <f>SUM(G1117:G1123)</f>
        <v>844914949.96000004</v>
      </c>
      <c r="I1117" s="475">
        <f>(B1117-H1117)</f>
        <v>3840269.0399999619</v>
      </c>
      <c r="J1117" s="670">
        <v>335050454</v>
      </c>
      <c r="K1117" s="667">
        <f>SUM(J1117:J1123)</f>
        <v>844914951</v>
      </c>
      <c r="L1117" s="475">
        <f>(B1117-K1117)</f>
        <v>3840268</v>
      </c>
      <c r="M1117" s="209"/>
      <c r="N1117" s="475">
        <f>(I1117-L1117)</f>
        <v>1.0399999618530273</v>
      </c>
      <c r="O1117" s="493" t="s">
        <v>434</v>
      </c>
      <c r="P1117" s="527" t="s">
        <v>435</v>
      </c>
    </row>
    <row r="1118" spans="1:16" ht="39.75" customHeight="1" x14ac:dyDescent="0.25">
      <c r="A1118" s="792"/>
      <c r="B1118" s="559"/>
      <c r="C1118" s="469"/>
      <c r="D1118" s="470"/>
      <c r="E1118" s="471"/>
      <c r="F1118" s="224">
        <v>114559882.14</v>
      </c>
      <c r="G1118" s="560"/>
      <c r="H1118" s="924"/>
      <c r="I1118" s="476"/>
      <c r="J1118" s="671"/>
      <c r="K1118" s="668"/>
      <c r="L1118" s="476"/>
      <c r="M1118" s="209"/>
      <c r="N1118" s="476"/>
      <c r="O1118" s="494"/>
      <c r="P1118" s="474"/>
    </row>
    <row r="1119" spans="1:16" ht="39.75" customHeight="1" x14ac:dyDescent="0.25">
      <c r="A1119" s="792"/>
      <c r="B1119" s="559"/>
      <c r="C1119" s="469"/>
      <c r="D1119" s="470"/>
      <c r="E1119" s="471"/>
      <c r="F1119" s="137">
        <v>162555081.96000001</v>
      </c>
      <c r="G1119" s="560"/>
      <c r="H1119" s="924"/>
      <c r="I1119" s="476"/>
      <c r="J1119" s="670">
        <v>138510531</v>
      </c>
      <c r="K1119" s="668"/>
      <c r="L1119" s="476"/>
      <c r="M1119" s="209"/>
      <c r="N1119" s="476"/>
      <c r="O1119" s="494"/>
      <c r="P1119" s="474"/>
    </row>
    <row r="1120" spans="1:16" ht="39.75" customHeight="1" x14ac:dyDescent="0.25">
      <c r="A1120" s="792"/>
      <c r="B1120" s="559"/>
      <c r="C1120" s="469"/>
      <c r="D1120" s="470">
        <v>4</v>
      </c>
      <c r="E1120" s="471" t="s">
        <v>159</v>
      </c>
      <c r="F1120" s="224">
        <v>57935490</v>
      </c>
      <c r="G1120" s="560">
        <f>SUM(F1120:F1122)</f>
        <v>115870979.86</v>
      </c>
      <c r="H1120" s="924"/>
      <c r="I1120" s="476"/>
      <c r="J1120" s="671"/>
      <c r="K1120" s="668"/>
      <c r="L1120" s="476"/>
      <c r="M1120" s="209"/>
      <c r="N1120" s="476"/>
      <c r="O1120" s="494"/>
      <c r="P1120" s="474"/>
    </row>
    <row r="1121" spans="1:16" ht="39.75" customHeight="1" x14ac:dyDescent="0.25">
      <c r="A1121" s="792"/>
      <c r="B1121" s="559"/>
      <c r="C1121" s="469"/>
      <c r="D1121" s="470"/>
      <c r="E1121" s="471"/>
      <c r="F1121" s="224">
        <v>23950647.859999999</v>
      </c>
      <c r="G1121" s="560"/>
      <c r="H1121" s="924"/>
      <c r="I1121" s="476"/>
      <c r="J1121" s="670">
        <v>371353966</v>
      </c>
      <c r="K1121" s="668"/>
      <c r="L1121" s="476"/>
      <c r="M1121" s="209"/>
      <c r="N1121" s="476"/>
      <c r="O1121" s="494"/>
      <c r="P1121" s="474"/>
    </row>
    <row r="1122" spans="1:16" ht="39.75" customHeight="1" x14ac:dyDescent="0.25">
      <c r="A1122" s="792"/>
      <c r="B1122" s="559"/>
      <c r="C1122" s="469"/>
      <c r="D1122" s="470"/>
      <c r="E1122" s="471"/>
      <c r="F1122" s="224">
        <v>33984842</v>
      </c>
      <c r="G1122" s="560"/>
      <c r="H1122" s="924"/>
      <c r="I1122" s="476"/>
      <c r="J1122" s="671"/>
      <c r="K1122" s="668"/>
      <c r="L1122" s="476"/>
      <c r="M1122" s="209"/>
      <c r="N1122" s="476"/>
      <c r="O1122" s="494"/>
      <c r="P1122" s="474"/>
    </row>
    <row r="1123" spans="1:16" ht="39.75" customHeight="1" x14ac:dyDescent="0.25">
      <c r="A1123" s="792"/>
      <c r="B1123" s="559"/>
      <c r="C1123" s="469"/>
      <c r="D1123" s="210">
        <v>8</v>
      </c>
      <c r="E1123" s="206" t="s">
        <v>159</v>
      </c>
      <c r="F1123" s="224">
        <v>174814042</v>
      </c>
      <c r="G1123" s="212">
        <f>F1123</f>
        <v>174814042</v>
      </c>
      <c r="H1123" s="924"/>
      <c r="I1123" s="477"/>
      <c r="J1123" s="140"/>
      <c r="K1123" s="669"/>
      <c r="L1123" s="477"/>
      <c r="M1123" s="209"/>
      <c r="N1123" s="477"/>
      <c r="O1123" s="530"/>
      <c r="P1123" s="474"/>
    </row>
    <row r="1124" spans="1:16" ht="39.75" customHeight="1" x14ac:dyDescent="0.25">
      <c r="A1124" s="693" t="s">
        <v>299</v>
      </c>
      <c r="B1124" s="658">
        <v>133601418</v>
      </c>
      <c r="C1124" s="469" t="s">
        <v>213</v>
      </c>
      <c r="D1124" s="470">
        <v>264</v>
      </c>
      <c r="E1124" s="471" t="s">
        <v>11</v>
      </c>
      <c r="F1124" s="224">
        <v>12749188.49</v>
      </c>
      <c r="G1124" s="560">
        <f>SUM(F1124:F1131)</f>
        <v>31872971.600000001</v>
      </c>
      <c r="H1124" s="802">
        <f>SUM(G1124:G1144)</f>
        <v>133194265.94000001</v>
      </c>
      <c r="I1124" s="475">
        <f>(B1124-H1124)</f>
        <v>407152.05999998748</v>
      </c>
      <c r="J1124" s="236">
        <v>9698912.5999999996</v>
      </c>
      <c r="K1124" s="672">
        <f>SUM(J1124:J1144)</f>
        <v>163985815.69</v>
      </c>
      <c r="L1124" s="475">
        <f>(B1124-K1124)</f>
        <v>-30384397.689999998</v>
      </c>
      <c r="M1124" s="209"/>
      <c r="N1124" s="475">
        <f>(I1124-L1124)</f>
        <v>30791549.749999985</v>
      </c>
      <c r="O1124" s="493" t="s">
        <v>667</v>
      </c>
      <c r="P1124" s="474" t="s">
        <v>436</v>
      </c>
    </row>
    <row r="1125" spans="1:16" ht="39.75" customHeight="1" x14ac:dyDescent="0.25">
      <c r="A1125" s="693"/>
      <c r="B1125" s="658"/>
      <c r="C1125" s="469"/>
      <c r="D1125" s="470"/>
      <c r="E1125" s="471"/>
      <c r="F1125" s="224">
        <v>5509930.1799999997</v>
      </c>
      <c r="G1125" s="560"/>
      <c r="H1125" s="983"/>
      <c r="I1125" s="476"/>
      <c r="J1125" s="236">
        <v>6842886.2599999998</v>
      </c>
      <c r="K1125" s="673"/>
      <c r="L1125" s="476"/>
      <c r="M1125" s="209"/>
      <c r="N1125" s="532"/>
      <c r="O1125" s="494"/>
      <c r="P1125" s="474"/>
    </row>
    <row r="1126" spans="1:16" ht="39.75" customHeight="1" x14ac:dyDescent="0.25">
      <c r="A1126" s="693"/>
      <c r="B1126" s="658"/>
      <c r="C1126" s="469"/>
      <c r="D1126" s="470"/>
      <c r="E1126" s="471"/>
      <c r="F1126" s="224">
        <v>4145827.4</v>
      </c>
      <c r="G1126" s="560"/>
      <c r="H1126" s="983"/>
      <c r="I1126" s="476"/>
      <c r="J1126" s="398">
        <v>11088421.99</v>
      </c>
      <c r="K1126" s="673"/>
      <c r="L1126" s="476"/>
      <c r="M1126" s="209"/>
      <c r="N1126" s="532"/>
      <c r="O1126" s="494"/>
      <c r="P1126" s="474"/>
    </row>
    <row r="1127" spans="1:16" ht="39.75" customHeight="1" x14ac:dyDescent="0.25">
      <c r="A1127" s="693"/>
      <c r="B1127" s="658"/>
      <c r="C1127" s="469"/>
      <c r="D1127" s="470"/>
      <c r="E1127" s="471"/>
      <c r="F1127" s="224">
        <v>6031009.1600000001</v>
      </c>
      <c r="G1127" s="560"/>
      <c r="H1127" s="983"/>
      <c r="I1127" s="476"/>
      <c r="J1127" s="236">
        <v>677950.57</v>
      </c>
      <c r="K1127" s="673"/>
      <c r="L1127" s="476"/>
      <c r="M1127" s="209"/>
      <c r="N1127" s="532"/>
      <c r="O1127" s="494"/>
      <c r="P1127" s="474"/>
    </row>
    <row r="1128" spans="1:16" ht="39.75" customHeight="1" x14ac:dyDescent="0.25">
      <c r="A1128" s="693"/>
      <c r="B1128" s="658"/>
      <c r="C1128" s="469"/>
      <c r="D1128" s="470"/>
      <c r="E1128" s="471"/>
      <c r="F1128" s="224">
        <v>1524638.05</v>
      </c>
      <c r="G1128" s="560"/>
      <c r="H1128" s="983"/>
      <c r="I1128" s="476"/>
      <c r="J1128" s="236">
        <v>1192851.17</v>
      </c>
      <c r="K1128" s="673"/>
      <c r="L1128" s="476"/>
      <c r="M1128" s="209"/>
      <c r="N1128" s="532"/>
      <c r="O1128" s="494"/>
      <c r="P1128" s="474"/>
    </row>
    <row r="1129" spans="1:16" ht="39.75" customHeight="1" x14ac:dyDescent="0.25">
      <c r="A1129" s="693"/>
      <c r="B1129" s="658"/>
      <c r="C1129" s="469"/>
      <c r="D1129" s="470"/>
      <c r="E1129" s="471"/>
      <c r="F1129" s="224">
        <v>1450366.79</v>
      </c>
      <c r="G1129" s="560"/>
      <c r="H1129" s="983"/>
      <c r="I1129" s="476"/>
      <c r="J1129" s="398">
        <v>4435204.0599999996</v>
      </c>
      <c r="K1129" s="673"/>
      <c r="L1129" s="476"/>
      <c r="M1129" s="209"/>
      <c r="N1129" s="532"/>
      <c r="O1129" s="494"/>
      <c r="P1129" s="474"/>
    </row>
    <row r="1130" spans="1:16" ht="39.75" customHeight="1" x14ac:dyDescent="0.25">
      <c r="A1130" s="693"/>
      <c r="B1130" s="658"/>
      <c r="C1130" s="469"/>
      <c r="D1130" s="470"/>
      <c r="E1130" s="471"/>
      <c r="F1130" s="224">
        <v>462011.53</v>
      </c>
      <c r="G1130" s="560"/>
      <c r="H1130" s="983"/>
      <c r="I1130" s="476"/>
      <c r="J1130" s="236">
        <v>58719334.07</v>
      </c>
      <c r="K1130" s="673"/>
      <c r="L1130" s="476"/>
      <c r="M1130" s="209"/>
      <c r="N1130" s="532"/>
      <c r="O1130" s="494"/>
      <c r="P1130" s="474"/>
    </row>
    <row r="1131" spans="1:16" ht="39.75" customHeight="1" x14ac:dyDescent="0.25">
      <c r="A1131" s="693"/>
      <c r="B1131" s="658"/>
      <c r="C1131" s="469"/>
      <c r="D1131" s="470"/>
      <c r="E1131" s="471"/>
      <c r="F1131" s="224"/>
      <c r="G1131" s="560"/>
      <c r="H1131" s="983"/>
      <c r="I1131" s="476"/>
      <c r="J1131" s="236">
        <v>29527819.289999999</v>
      </c>
      <c r="K1131" s="673"/>
      <c r="L1131" s="476"/>
      <c r="M1131" s="209"/>
      <c r="N1131" s="532"/>
      <c r="O1131" s="494"/>
      <c r="P1131" s="474"/>
    </row>
    <row r="1132" spans="1:16" ht="39.75" customHeight="1" x14ac:dyDescent="0.25">
      <c r="A1132" s="693"/>
      <c r="B1132" s="658"/>
      <c r="C1132" s="469"/>
      <c r="D1132" s="470">
        <v>272</v>
      </c>
      <c r="E1132" s="471" t="s">
        <v>10</v>
      </c>
      <c r="F1132" s="224">
        <v>22219173.510000002</v>
      </c>
      <c r="G1132" s="560">
        <f>SUM(F1132:F1139)</f>
        <v>55547934.400000013</v>
      </c>
      <c r="H1132" s="983"/>
      <c r="I1132" s="476"/>
      <c r="J1132" s="236"/>
      <c r="K1132" s="673"/>
      <c r="L1132" s="476"/>
      <c r="M1132" s="209"/>
      <c r="N1132" s="532"/>
      <c r="O1132" s="494"/>
      <c r="P1132" s="474"/>
    </row>
    <row r="1133" spans="1:16" ht="39.75" customHeight="1" x14ac:dyDescent="0.25">
      <c r="A1133" s="693"/>
      <c r="B1133" s="658"/>
      <c r="C1133" s="469"/>
      <c r="D1133" s="470"/>
      <c r="E1133" s="471"/>
      <c r="F1133" s="224">
        <v>9602657.8200000003</v>
      </c>
      <c r="G1133" s="560"/>
      <c r="H1133" s="983"/>
      <c r="I1133" s="476"/>
      <c r="J1133" s="236">
        <v>5978613.7300000004</v>
      </c>
      <c r="K1133" s="673"/>
      <c r="L1133" s="476"/>
      <c r="M1133" s="209"/>
      <c r="N1133" s="532"/>
      <c r="O1133" s="494"/>
      <c r="P1133" s="474"/>
    </row>
    <row r="1134" spans="1:16" ht="39.75" customHeight="1" x14ac:dyDescent="0.25">
      <c r="A1134" s="693"/>
      <c r="B1134" s="658"/>
      <c r="C1134" s="469"/>
      <c r="D1134" s="470"/>
      <c r="E1134" s="471"/>
      <c r="F1134" s="224">
        <v>7225311.5099999998</v>
      </c>
      <c r="G1134" s="560"/>
      <c r="H1134" s="983"/>
      <c r="I1134" s="476"/>
      <c r="J1134" s="398">
        <v>11148175</v>
      </c>
      <c r="K1134" s="673"/>
      <c r="L1134" s="476"/>
      <c r="M1134" s="209"/>
      <c r="N1134" s="532"/>
      <c r="O1134" s="494"/>
      <c r="P1134" s="474"/>
    </row>
    <row r="1135" spans="1:16" ht="39.75" customHeight="1" x14ac:dyDescent="0.25">
      <c r="A1135" s="693"/>
      <c r="B1135" s="658"/>
      <c r="C1135" s="469"/>
      <c r="D1135" s="470"/>
      <c r="E1135" s="471"/>
      <c r="F1135" s="224">
        <v>10510789.699999999</v>
      </c>
      <c r="G1135" s="560"/>
      <c r="H1135" s="983"/>
      <c r="I1135" s="476"/>
      <c r="J1135" s="236">
        <v>5574088</v>
      </c>
      <c r="K1135" s="673"/>
      <c r="L1135" s="476"/>
      <c r="M1135" s="209"/>
      <c r="N1135" s="532"/>
      <c r="O1135" s="494"/>
      <c r="P1135" s="474"/>
    </row>
    <row r="1136" spans="1:16" ht="39.75" customHeight="1" x14ac:dyDescent="0.25">
      <c r="A1136" s="693"/>
      <c r="B1136" s="658"/>
      <c r="C1136" s="469"/>
      <c r="D1136" s="470"/>
      <c r="E1136" s="471"/>
      <c r="F1136" s="224">
        <v>2657125.7799999998</v>
      </c>
      <c r="G1136" s="560"/>
      <c r="H1136" s="983"/>
      <c r="I1136" s="476"/>
      <c r="J1136" s="236">
        <v>19101558.949999999</v>
      </c>
      <c r="K1136" s="673"/>
      <c r="L1136" s="476"/>
      <c r="M1136" s="209"/>
      <c r="N1136" s="532"/>
      <c r="O1136" s="494"/>
      <c r="P1136" s="474"/>
    </row>
    <row r="1137" spans="1:16" ht="39.75" customHeight="1" x14ac:dyDescent="0.25">
      <c r="A1137" s="693"/>
      <c r="B1137" s="658"/>
      <c r="C1137" s="469"/>
      <c r="D1137" s="470"/>
      <c r="E1137" s="471"/>
      <c r="F1137" s="224">
        <v>450434.95</v>
      </c>
      <c r="G1137" s="560"/>
      <c r="H1137" s="983"/>
      <c r="I1137" s="476"/>
      <c r="J1137" s="236"/>
      <c r="K1137" s="673"/>
      <c r="L1137" s="476"/>
      <c r="M1137" s="209"/>
      <c r="N1137" s="532"/>
      <c r="O1137" s="494"/>
      <c r="P1137" s="474"/>
    </row>
    <row r="1138" spans="1:16" ht="39.75" customHeight="1" x14ac:dyDescent="0.25">
      <c r="A1138" s="693"/>
      <c r="B1138" s="658"/>
      <c r="C1138" s="469"/>
      <c r="D1138" s="470"/>
      <c r="E1138" s="471"/>
      <c r="F1138" s="224">
        <v>2882441.13</v>
      </c>
      <c r="G1138" s="560"/>
      <c r="H1138" s="983"/>
      <c r="I1138" s="476"/>
      <c r="J1138" s="236"/>
      <c r="K1138" s="673"/>
      <c r="L1138" s="476"/>
      <c r="M1138" s="209"/>
      <c r="N1138" s="532"/>
      <c r="O1138" s="494"/>
      <c r="P1138" s="474"/>
    </row>
    <row r="1139" spans="1:16" ht="39.75" customHeight="1" x14ac:dyDescent="0.25">
      <c r="A1139" s="693"/>
      <c r="B1139" s="658"/>
      <c r="C1139" s="469"/>
      <c r="D1139" s="470"/>
      <c r="E1139" s="471"/>
      <c r="F1139" s="224"/>
      <c r="G1139" s="560"/>
      <c r="H1139" s="983"/>
      <c r="I1139" s="476"/>
      <c r="J1139" s="140"/>
      <c r="K1139" s="673"/>
      <c r="L1139" s="476"/>
      <c r="M1139" s="209"/>
      <c r="N1139" s="532"/>
      <c r="O1139" s="494"/>
      <c r="P1139" s="474"/>
    </row>
    <row r="1140" spans="1:16" ht="39.75" customHeight="1" x14ac:dyDescent="0.25">
      <c r="A1140" s="693"/>
      <c r="B1140" s="658"/>
      <c r="C1140" s="469"/>
      <c r="D1140" s="470">
        <v>15</v>
      </c>
      <c r="E1140" s="471" t="s">
        <v>252</v>
      </c>
      <c r="F1140" s="137">
        <v>11088421.99</v>
      </c>
      <c r="G1140" s="560">
        <f>SUM(F1140:F1142)</f>
        <v>16220452.939999999</v>
      </c>
      <c r="H1140" s="983"/>
      <c r="I1140" s="476"/>
      <c r="J1140" s="140"/>
      <c r="K1140" s="673"/>
      <c r="L1140" s="476"/>
      <c r="M1140" s="209"/>
      <c r="N1140" s="532"/>
      <c r="O1140" s="494"/>
      <c r="P1140" s="474"/>
    </row>
    <row r="1141" spans="1:16" ht="39.75" customHeight="1" x14ac:dyDescent="0.25">
      <c r="A1141" s="693"/>
      <c r="B1141" s="658"/>
      <c r="C1141" s="469"/>
      <c r="D1141" s="470"/>
      <c r="E1141" s="471"/>
      <c r="F1141" s="137">
        <v>4435204</v>
      </c>
      <c r="G1141" s="560"/>
      <c r="H1141" s="983"/>
      <c r="I1141" s="476"/>
      <c r="J1141" s="140"/>
      <c r="K1141" s="673"/>
      <c r="L1141" s="476"/>
      <c r="M1141" s="209"/>
      <c r="N1141" s="532"/>
      <c r="O1141" s="494"/>
      <c r="P1141" s="474"/>
    </row>
    <row r="1142" spans="1:16" ht="39.75" customHeight="1" x14ac:dyDescent="0.25">
      <c r="A1142" s="693"/>
      <c r="B1142" s="658"/>
      <c r="C1142" s="469"/>
      <c r="D1142" s="470"/>
      <c r="E1142" s="471"/>
      <c r="F1142" s="224">
        <v>696826.95</v>
      </c>
      <c r="G1142" s="560"/>
      <c r="H1142" s="983"/>
      <c r="I1142" s="476"/>
      <c r="J1142" s="140"/>
      <c r="K1142" s="673"/>
      <c r="L1142" s="476"/>
      <c r="M1142" s="209"/>
      <c r="N1142" s="532"/>
      <c r="O1142" s="494"/>
      <c r="P1142" s="474"/>
    </row>
    <row r="1143" spans="1:16" ht="39.75" customHeight="1" x14ac:dyDescent="0.25">
      <c r="A1143" s="693"/>
      <c r="B1143" s="658"/>
      <c r="C1143" s="469"/>
      <c r="D1143" s="470">
        <v>21</v>
      </c>
      <c r="E1143" s="471" t="s">
        <v>252</v>
      </c>
      <c r="F1143" s="137">
        <v>11148175</v>
      </c>
      <c r="G1143" s="560">
        <f>SUM(F1143:F1144)</f>
        <v>29552907</v>
      </c>
      <c r="H1143" s="983"/>
      <c r="I1143" s="476"/>
      <c r="J1143" s="140"/>
      <c r="K1143" s="673"/>
      <c r="L1143" s="476"/>
      <c r="M1143" s="209"/>
      <c r="N1143" s="532"/>
      <c r="O1143" s="494"/>
      <c r="P1143" s="474"/>
    </row>
    <row r="1144" spans="1:16" ht="39.75" customHeight="1" x14ac:dyDescent="0.25">
      <c r="A1144" s="693"/>
      <c r="B1144" s="658"/>
      <c r="C1144" s="469"/>
      <c r="D1144" s="470"/>
      <c r="E1144" s="471"/>
      <c r="F1144" s="224">
        <v>18404732</v>
      </c>
      <c r="G1144" s="560"/>
      <c r="H1144" s="983"/>
      <c r="I1144" s="477"/>
      <c r="J1144" s="140"/>
      <c r="K1144" s="674"/>
      <c r="L1144" s="477"/>
      <c r="M1144" s="209"/>
      <c r="N1144" s="533"/>
      <c r="O1144" s="530"/>
      <c r="P1144" s="474"/>
    </row>
    <row r="1145" spans="1:16" ht="39.75" customHeight="1" x14ac:dyDescent="0.25">
      <c r="A1145" s="791" t="s">
        <v>300</v>
      </c>
      <c r="B1145" s="559">
        <v>190449007</v>
      </c>
      <c r="C1145" s="541" t="s">
        <v>211</v>
      </c>
      <c r="D1145" s="470">
        <v>277</v>
      </c>
      <c r="E1145" s="637" t="s">
        <v>11</v>
      </c>
      <c r="F1145" s="107">
        <v>147710367</v>
      </c>
      <c r="G1145" s="541">
        <f>SUM(F1145:F1146)</f>
        <v>190448592</v>
      </c>
      <c r="H1145" s="791">
        <f>SUM(G1145:G1146)</f>
        <v>190448592</v>
      </c>
      <c r="I1145" s="522">
        <f>(B1145-H1145)</f>
        <v>415</v>
      </c>
      <c r="J1145" s="157">
        <v>147710367</v>
      </c>
      <c r="K1145" s="540">
        <v>190448592</v>
      </c>
      <c r="L1145" s="559">
        <v>415</v>
      </c>
      <c r="M1145" s="121"/>
      <c r="N1145" s="522">
        <f>(I1145-L1145)</f>
        <v>0</v>
      </c>
      <c r="O1145" s="497" t="s">
        <v>398</v>
      </c>
      <c r="P1145" s="541" t="s">
        <v>437</v>
      </c>
    </row>
    <row r="1146" spans="1:16" ht="39.75" customHeight="1" x14ac:dyDescent="0.25">
      <c r="A1146" s="791"/>
      <c r="B1146" s="559"/>
      <c r="C1146" s="541"/>
      <c r="D1146" s="470"/>
      <c r="E1146" s="637"/>
      <c r="F1146" s="107">
        <v>42738225</v>
      </c>
      <c r="G1146" s="541"/>
      <c r="H1146" s="791"/>
      <c r="I1146" s="522"/>
      <c r="J1146" s="157">
        <v>42738225</v>
      </c>
      <c r="K1146" s="540"/>
      <c r="L1146" s="559"/>
      <c r="M1146" s="121"/>
      <c r="N1146" s="522"/>
      <c r="O1146" s="497"/>
      <c r="P1146" s="541"/>
    </row>
    <row r="1147" spans="1:16" ht="39.75" customHeight="1" x14ac:dyDescent="0.25">
      <c r="A1147" s="792" t="s">
        <v>301</v>
      </c>
      <c r="B1147" s="739">
        <v>3671811842.6500001</v>
      </c>
      <c r="C1147" s="920" t="s">
        <v>232</v>
      </c>
      <c r="D1147" s="921">
        <v>288</v>
      </c>
      <c r="E1147" s="922" t="s">
        <v>10</v>
      </c>
      <c r="F1147" s="111">
        <v>157769107.96000001</v>
      </c>
      <c r="G1147" s="984">
        <f>SUM(F1147:F1152)</f>
        <v>1441485189.4499998</v>
      </c>
      <c r="H1147" s="583">
        <f>SUM(G1147:G1170)</f>
        <v>3289963512.3399997</v>
      </c>
      <c r="I1147" s="522">
        <f>(B1147-H1147)</f>
        <v>381848330.31000042</v>
      </c>
      <c r="J1147" s="402">
        <v>700993253.95000005</v>
      </c>
      <c r="K1147" s="521">
        <f>SUM(J1147:J1170)</f>
        <v>3289963514.3400002</v>
      </c>
      <c r="L1147" s="559">
        <v>416</v>
      </c>
      <c r="M1147" s="270"/>
      <c r="N1147" s="522">
        <f>(I1147-L1147)</f>
        <v>381847914.31000042</v>
      </c>
      <c r="O1147" s="497" t="s">
        <v>668</v>
      </c>
      <c r="P1147" s="661" t="s">
        <v>585</v>
      </c>
    </row>
    <row r="1148" spans="1:16" ht="39.75" customHeight="1" x14ac:dyDescent="0.25">
      <c r="A1148" s="792"/>
      <c r="B1148" s="739"/>
      <c r="C1148" s="920"/>
      <c r="D1148" s="921"/>
      <c r="E1148" s="922"/>
      <c r="F1148" s="111">
        <v>454388552.99000001</v>
      </c>
      <c r="G1148" s="984"/>
      <c r="H1148" s="583"/>
      <c r="I1148" s="522"/>
      <c r="J1148" s="402">
        <v>346636213.81</v>
      </c>
      <c r="K1148" s="521"/>
      <c r="L1148" s="559"/>
      <c r="M1148" s="270"/>
      <c r="N1148" s="522"/>
      <c r="O1148" s="497"/>
      <c r="P1148" s="661"/>
    </row>
    <row r="1149" spans="1:16" ht="39.75" customHeight="1" x14ac:dyDescent="0.25">
      <c r="A1149" s="792"/>
      <c r="B1149" s="739"/>
      <c r="C1149" s="920"/>
      <c r="D1149" s="921"/>
      <c r="E1149" s="922"/>
      <c r="F1149" s="111">
        <v>78015709.75</v>
      </c>
      <c r="G1149" s="984"/>
      <c r="H1149" s="583"/>
      <c r="I1149" s="522"/>
      <c r="J1149" s="402">
        <v>603042341.03999996</v>
      </c>
      <c r="K1149" s="521"/>
      <c r="L1149" s="559"/>
      <c r="M1149" s="270"/>
      <c r="N1149" s="522"/>
      <c r="O1149" s="497"/>
      <c r="P1149" s="661"/>
    </row>
    <row r="1150" spans="1:16" ht="39.75" customHeight="1" x14ac:dyDescent="0.25">
      <c r="A1150" s="792"/>
      <c r="B1150" s="739"/>
      <c r="C1150" s="920"/>
      <c r="D1150" s="921"/>
      <c r="E1150" s="922"/>
      <c r="F1150" s="111">
        <v>224691930.66</v>
      </c>
      <c r="G1150" s="984"/>
      <c r="H1150" s="583"/>
      <c r="I1150" s="522"/>
      <c r="J1150" s="402">
        <v>432761196.54000002</v>
      </c>
      <c r="K1150" s="521"/>
      <c r="L1150" s="559"/>
      <c r="M1150" s="270"/>
      <c r="N1150" s="522"/>
      <c r="O1150" s="497"/>
      <c r="P1150" s="661"/>
    </row>
    <row r="1151" spans="1:16" ht="39.75" customHeight="1" x14ac:dyDescent="0.25">
      <c r="A1151" s="792"/>
      <c r="B1151" s="739"/>
      <c r="C1151" s="920"/>
      <c r="D1151" s="921"/>
      <c r="E1151" s="922"/>
      <c r="F1151" s="111">
        <v>135723777.19</v>
      </c>
      <c r="G1151" s="984"/>
      <c r="H1151" s="583"/>
      <c r="I1151" s="522"/>
      <c r="J1151" s="402">
        <v>781187261</v>
      </c>
      <c r="K1151" s="521"/>
      <c r="L1151" s="559"/>
      <c r="M1151" s="270"/>
      <c r="N1151" s="522"/>
      <c r="O1151" s="497"/>
      <c r="P1151" s="661"/>
    </row>
    <row r="1152" spans="1:16" ht="39.75" customHeight="1" x14ac:dyDescent="0.25">
      <c r="A1152" s="792"/>
      <c r="B1152" s="739"/>
      <c r="C1152" s="920"/>
      <c r="D1152" s="921"/>
      <c r="E1152" s="922"/>
      <c r="F1152" s="111">
        <v>390896110.89999998</v>
      </c>
      <c r="G1152" s="984"/>
      <c r="H1152" s="583"/>
      <c r="I1152" s="522"/>
      <c r="J1152" s="402">
        <v>425343248</v>
      </c>
      <c r="K1152" s="521"/>
      <c r="L1152" s="559"/>
      <c r="M1152" s="270"/>
      <c r="N1152" s="522"/>
      <c r="O1152" s="497"/>
      <c r="P1152" s="661"/>
    </row>
    <row r="1153" spans="1:16" ht="39.75" customHeight="1" x14ac:dyDescent="0.25">
      <c r="A1153" s="792"/>
      <c r="B1153" s="739"/>
      <c r="C1153" s="920"/>
      <c r="D1153" s="921"/>
      <c r="E1153" s="922" t="s">
        <v>11</v>
      </c>
      <c r="F1153" s="111">
        <v>97399436.519999996</v>
      </c>
      <c r="G1153" s="984">
        <f>SUM(F1153:F1158)</f>
        <v>717506337.92999995</v>
      </c>
      <c r="H1153" s="583"/>
      <c r="I1153" s="522"/>
      <c r="J1153" s="276"/>
      <c r="K1153" s="521"/>
      <c r="L1153" s="559"/>
      <c r="M1153" s="270"/>
      <c r="N1153" s="522"/>
      <c r="O1153" s="497"/>
      <c r="P1153" s="661"/>
    </row>
    <row r="1154" spans="1:16" ht="39.75" customHeight="1" x14ac:dyDescent="0.25">
      <c r="A1154" s="792"/>
      <c r="B1154" s="739"/>
      <c r="C1154" s="920"/>
      <c r="D1154" s="921"/>
      <c r="E1154" s="922"/>
      <c r="F1154" s="111">
        <v>280518725.07999998</v>
      </c>
      <c r="G1154" s="984"/>
      <c r="H1154" s="583"/>
      <c r="I1154" s="522"/>
      <c r="J1154" s="276"/>
      <c r="K1154" s="521"/>
      <c r="L1154" s="559"/>
      <c r="M1154" s="270"/>
      <c r="N1154" s="522"/>
      <c r="O1154" s="497"/>
      <c r="P1154" s="661"/>
    </row>
    <row r="1155" spans="1:16" ht="39.75" customHeight="1" x14ac:dyDescent="0.25">
      <c r="A1155" s="792"/>
      <c r="B1155" s="739"/>
      <c r="C1155" s="920"/>
      <c r="D1155" s="921"/>
      <c r="E1155" s="922"/>
      <c r="F1155" s="111">
        <v>87520792.560000002</v>
      </c>
      <c r="G1155" s="984"/>
      <c r="H1155" s="583"/>
      <c r="I1155" s="522"/>
      <c r="J1155" s="276"/>
      <c r="K1155" s="521"/>
      <c r="L1155" s="559"/>
      <c r="M1155" s="270"/>
      <c r="N1155" s="522"/>
      <c r="O1155" s="497"/>
      <c r="P1155" s="661"/>
    </row>
    <row r="1156" spans="1:16" ht="39.75" customHeight="1" x14ac:dyDescent="0.25">
      <c r="A1156" s="792"/>
      <c r="B1156" s="739"/>
      <c r="C1156" s="920"/>
      <c r="D1156" s="921"/>
      <c r="E1156" s="922"/>
      <c r="F1156" s="111">
        <v>252067383.77000001</v>
      </c>
      <c r="G1156" s="984"/>
      <c r="H1156" s="583"/>
      <c r="I1156" s="522"/>
      <c r="J1156" s="276"/>
      <c r="K1156" s="521"/>
      <c r="L1156" s="559"/>
      <c r="M1156" s="270"/>
      <c r="N1156" s="522"/>
      <c r="O1156" s="497"/>
      <c r="P1156" s="661"/>
    </row>
    <row r="1157" spans="1:16" ht="39.75" customHeight="1" x14ac:dyDescent="0.25">
      <c r="A1157" s="792"/>
      <c r="B1157" s="739"/>
      <c r="C1157" s="920"/>
      <c r="D1157" s="921"/>
      <c r="E1157" s="922"/>
      <c r="F1157" s="111"/>
      <c r="G1157" s="984"/>
      <c r="H1157" s="583"/>
      <c r="I1157" s="522"/>
      <c r="J1157" s="276"/>
      <c r="K1157" s="521"/>
      <c r="L1157" s="559"/>
      <c r="M1157" s="270"/>
      <c r="N1157" s="522"/>
      <c r="O1157" s="497"/>
      <c r="P1157" s="661"/>
    </row>
    <row r="1158" spans="1:16" ht="39.75" customHeight="1" x14ac:dyDescent="0.25">
      <c r="A1158" s="792"/>
      <c r="B1158" s="739"/>
      <c r="C1158" s="920"/>
      <c r="D1158" s="921"/>
      <c r="E1158" s="922"/>
      <c r="F1158" s="111"/>
      <c r="G1158" s="984"/>
      <c r="H1158" s="583"/>
      <c r="I1158" s="522"/>
      <c r="J1158" s="276"/>
      <c r="K1158" s="521"/>
      <c r="L1158" s="559"/>
      <c r="M1158" s="270"/>
      <c r="N1158" s="522"/>
      <c r="O1158" s="497"/>
      <c r="P1158" s="661"/>
    </row>
    <row r="1159" spans="1:16" ht="39.75" customHeight="1" x14ac:dyDescent="0.25">
      <c r="A1159" s="792"/>
      <c r="B1159" s="739"/>
      <c r="C1159" s="920"/>
      <c r="D1159" s="921">
        <v>3</v>
      </c>
      <c r="E1159" s="922" t="s">
        <v>313</v>
      </c>
      <c r="F1159" s="111">
        <v>88835593</v>
      </c>
      <c r="G1159" s="925">
        <f>SUM(F1159:F1164)</f>
        <v>317939042.00000006</v>
      </c>
      <c r="H1159" s="583"/>
      <c r="I1159" s="522"/>
      <c r="J1159" s="276"/>
      <c r="K1159" s="521"/>
      <c r="L1159" s="559"/>
      <c r="M1159" s="270"/>
      <c r="N1159" s="522"/>
      <c r="O1159" s="497"/>
      <c r="P1159" s="661"/>
    </row>
    <row r="1160" spans="1:16" ht="39.75" customHeight="1" x14ac:dyDescent="0.25">
      <c r="A1160" s="792"/>
      <c r="B1160" s="739"/>
      <c r="C1160" s="920"/>
      <c r="D1160" s="921"/>
      <c r="E1160" s="922"/>
      <c r="F1160" s="111">
        <v>43928573.399999999</v>
      </c>
      <c r="G1160" s="925"/>
      <c r="H1160" s="583"/>
      <c r="I1160" s="522"/>
      <c r="J1160" s="276"/>
      <c r="K1160" s="521"/>
      <c r="L1160" s="559"/>
      <c r="M1160" s="270"/>
      <c r="N1160" s="522"/>
      <c r="O1160" s="497"/>
      <c r="P1160" s="661"/>
    </row>
    <row r="1161" spans="1:16" ht="39.75" customHeight="1" x14ac:dyDescent="0.25">
      <c r="A1161" s="792"/>
      <c r="B1161" s="739"/>
      <c r="C1161" s="920"/>
      <c r="D1161" s="921"/>
      <c r="E1161" s="922"/>
      <c r="F1161" s="111">
        <v>76422452.950000003</v>
      </c>
      <c r="G1161" s="925"/>
      <c r="H1161" s="583"/>
      <c r="I1161" s="522"/>
      <c r="J1161" s="276"/>
      <c r="K1161" s="521"/>
      <c r="L1161" s="559"/>
      <c r="M1161" s="270"/>
      <c r="N1161" s="522"/>
      <c r="O1161" s="497"/>
      <c r="P1161" s="661"/>
    </row>
    <row r="1162" spans="1:16" ht="39.75" customHeight="1" x14ac:dyDescent="0.25">
      <c r="A1162" s="792"/>
      <c r="B1162" s="739"/>
      <c r="C1162" s="920"/>
      <c r="D1162" s="921"/>
      <c r="E1162" s="922"/>
      <c r="F1162" s="111">
        <v>54843034.939999998</v>
      </c>
      <c r="G1162" s="925"/>
      <c r="H1162" s="583"/>
      <c r="I1162" s="522"/>
      <c r="J1162" s="276"/>
      <c r="K1162" s="521"/>
      <c r="L1162" s="559"/>
      <c r="M1162" s="270"/>
      <c r="N1162" s="522"/>
      <c r="O1162" s="497"/>
      <c r="P1162" s="661"/>
    </row>
    <row r="1163" spans="1:16" ht="39.75" customHeight="1" x14ac:dyDescent="0.25">
      <c r="A1163" s="792"/>
      <c r="B1163" s="739"/>
      <c r="C1163" s="920"/>
      <c r="D1163" s="921"/>
      <c r="E1163" s="922"/>
      <c r="F1163" s="111">
        <v>49280632.979999997</v>
      </c>
      <c r="G1163" s="925"/>
      <c r="H1163" s="583"/>
      <c r="I1163" s="522"/>
      <c r="J1163" s="276"/>
      <c r="K1163" s="521"/>
      <c r="L1163" s="559"/>
      <c r="M1163" s="270"/>
      <c r="N1163" s="522"/>
      <c r="O1163" s="497"/>
      <c r="P1163" s="661"/>
    </row>
    <row r="1164" spans="1:16" ht="39.75" customHeight="1" x14ac:dyDescent="0.25">
      <c r="A1164" s="792"/>
      <c r="B1164" s="739"/>
      <c r="C1164" s="920"/>
      <c r="D1164" s="921"/>
      <c r="E1164" s="922"/>
      <c r="F1164" s="111">
        <v>4628754.7300000004</v>
      </c>
      <c r="G1164" s="925"/>
      <c r="H1164" s="583"/>
      <c r="I1164" s="522"/>
      <c r="J1164" s="276"/>
      <c r="K1164" s="521"/>
      <c r="L1164" s="559"/>
      <c r="M1164" s="270"/>
      <c r="N1164" s="522"/>
      <c r="O1164" s="497"/>
      <c r="P1164" s="661"/>
    </row>
    <row r="1165" spans="1:16" ht="39.75" customHeight="1" x14ac:dyDescent="0.25">
      <c r="A1165" s="792"/>
      <c r="B1165" s="739"/>
      <c r="C1165" s="920"/>
      <c r="D1165" s="921">
        <v>341</v>
      </c>
      <c r="E1165" s="922" t="s">
        <v>10</v>
      </c>
      <c r="F1165" s="111">
        <v>100000000</v>
      </c>
      <c r="G1165" s="925">
        <f>SUM(F1165:F1167)</f>
        <v>310752673.96000004</v>
      </c>
      <c r="H1165" s="583"/>
      <c r="I1165" s="522"/>
      <c r="J1165" s="276"/>
      <c r="K1165" s="521"/>
      <c r="L1165" s="559"/>
      <c r="M1165" s="270"/>
      <c r="N1165" s="522"/>
      <c r="O1165" s="497"/>
      <c r="P1165" s="661"/>
    </row>
    <row r="1166" spans="1:16" ht="39.75" customHeight="1" x14ac:dyDescent="0.25">
      <c r="A1166" s="792"/>
      <c r="B1166" s="739"/>
      <c r="C1166" s="920"/>
      <c r="D1166" s="921"/>
      <c r="E1166" s="922"/>
      <c r="F1166" s="111">
        <v>210752673.96000001</v>
      </c>
      <c r="G1166" s="925"/>
      <c r="H1166" s="583"/>
      <c r="I1166" s="522"/>
      <c r="J1166" s="276"/>
      <c r="K1166" s="521"/>
      <c r="L1166" s="559"/>
      <c r="M1166" s="270"/>
      <c r="N1166" s="522"/>
      <c r="O1166" s="497"/>
      <c r="P1166" s="661"/>
    </row>
    <row r="1167" spans="1:16" ht="39.75" customHeight="1" x14ac:dyDescent="0.25">
      <c r="A1167" s="792"/>
      <c r="B1167" s="739"/>
      <c r="C1167" s="920"/>
      <c r="D1167" s="921"/>
      <c r="E1167" s="922"/>
      <c r="F1167" s="111"/>
      <c r="G1167" s="925"/>
      <c r="H1167" s="583"/>
      <c r="I1167" s="522"/>
      <c r="J1167" s="276"/>
      <c r="K1167" s="521"/>
      <c r="L1167" s="559"/>
      <c r="M1167" s="270"/>
      <c r="N1167" s="522"/>
      <c r="O1167" s="497"/>
      <c r="P1167" s="661"/>
    </row>
    <row r="1168" spans="1:16" ht="39.75" customHeight="1" x14ac:dyDescent="0.25">
      <c r="A1168" s="792"/>
      <c r="B1168" s="739"/>
      <c r="C1168" s="920"/>
      <c r="D1168" s="921">
        <v>12</v>
      </c>
      <c r="E1168" s="922" t="s">
        <v>313</v>
      </c>
      <c r="F1168" s="111">
        <v>292318451.69</v>
      </c>
      <c r="G1168" s="925">
        <f>SUM(F1168:F1170)</f>
        <v>502280269</v>
      </c>
      <c r="H1168" s="583"/>
      <c r="I1168" s="522"/>
      <c r="J1168" s="276"/>
      <c r="K1168" s="521"/>
      <c r="L1168" s="559"/>
      <c r="M1168" s="270"/>
      <c r="N1168" s="522"/>
      <c r="O1168" s="497"/>
      <c r="P1168" s="661"/>
    </row>
    <row r="1169" spans="1:16" ht="39.75" customHeight="1" x14ac:dyDescent="0.25">
      <c r="A1169" s="792"/>
      <c r="B1169" s="739"/>
      <c r="C1169" s="920"/>
      <c r="D1169" s="921"/>
      <c r="E1169" s="922"/>
      <c r="F1169" s="111">
        <v>209961817.31</v>
      </c>
      <c r="G1169" s="925"/>
      <c r="H1169" s="583"/>
      <c r="I1169" s="522"/>
      <c r="J1169" s="276"/>
      <c r="K1169" s="521"/>
      <c r="L1169" s="559"/>
      <c r="M1169" s="270"/>
      <c r="N1169" s="522"/>
      <c r="O1169" s="497"/>
      <c r="P1169" s="661"/>
    </row>
    <row r="1170" spans="1:16" ht="39.75" customHeight="1" x14ac:dyDescent="0.25">
      <c r="A1170" s="792"/>
      <c r="B1170" s="739"/>
      <c r="C1170" s="920"/>
      <c r="D1170" s="921"/>
      <c r="E1170" s="922"/>
      <c r="F1170" s="111"/>
      <c r="G1170" s="925"/>
      <c r="H1170" s="583"/>
      <c r="I1170" s="522"/>
      <c r="J1170" s="276"/>
      <c r="K1170" s="521"/>
      <c r="L1170" s="559"/>
      <c r="M1170" s="270"/>
      <c r="N1170" s="522"/>
      <c r="O1170" s="497"/>
      <c r="P1170" s="661"/>
    </row>
    <row r="1171" spans="1:16" ht="39.75" customHeight="1" x14ac:dyDescent="0.25">
      <c r="A1171" s="804" t="s">
        <v>302</v>
      </c>
      <c r="B1171" s="559">
        <v>5645082978</v>
      </c>
      <c r="C1171" s="469" t="s">
        <v>220</v>
      </c>
      <c r="D1171" s="470">
        <v>283</v>
      </c>
      <c r="E1171" s="471" t="s">
        <v>11</v>
      </c>
      <c r="F1171" s="277">
        <v>354402897.62</v>
      </c>
      <c r="G1171" s="541">
        <f>SUM(F1171:F1174)</f>
        <v>1399989101.74</v>
      </c>
      <c r="H1171" s="569">
        <f>SUM(G1171:G1185)</f>
        <v>5069523127.8000002</v>
      </c>
      <c r="I1171" s="522">
        <f>(B1171-H1171)</f>
        <v>575559850.19999981</v>
      </c>
      <c r="J1171" s="236">
        <v>893811814</v>
      </c>
      <c r="K1171" s="537">
        <f>SUM(J1171:J1185)</f>
        <v>3831846026</v>
      </c>
      <c r="L1171" s="522">
        <f>(B1171-K1171)</f>
        <v>1813236952</v>
      </c>
      <c r="M1171" s="270"/>
      <c r="N1171" s="522">
        <f>(I1171-L1171)</f>
        <v>-1237677101.8000002</v>
      </c>
      <c r="O1171" s="497" t="s">
        <v>669</v>
      </c>
      <c r="P1171" s="474" t="s">
        <v>438</v>
      </c>
    </row>
    <row r="1172" spans="1:16" ht="39.75" customHeight="1" x14ac:dyDescent="0.25">
      <c r="A1172" s="693"/>
      <c r="B1172" s="559"/>
      <c r="C1172" s="469"/>
      <c r="D1172" s="470"/>
      <c r="E1172" s="471"/>
      <c r="F1172" s="277">
        <v>357970463.61000001</v>
      </c>
      <c r="G1172" s="541"/>
      <c r="H1172" s="569"/>
      <c r="I1172" s="522"/>
      <c r="J1172" s="236">
        <v>379782409.19999999</v>
      </c>
      <c r="K1172" s="537"/>
      <c r="L1172" s="522"/>
      <c r="M1172" s="270"/>
      <c r="N1172" s="522"/>
      <c r="O1172" s="497"/>
      <c r="P1172" s="474"/>
    </row>
    <row r="1173" spans="1:16" ht="39.75" customHeight="1" x14ac:dyDescent="0.25">
      <c r="A1173" s="693"/>
      <c r="B1173" s="559"/>
      <c r="C1173" s="469"/>
      <c r="D1173" s="470"/>
      <c r="E1173" s="471"/>
      <c r="F1173" s="277">
        <v>342086080.35000002</v>
      </c>
      <c r="G1173" s="541"/>
      <c r="H1173" s="569"/>
      <c r="I1173" s="522"/>
      <c r="J1173" s="236">
        <v>893811814</v>
      </c>
      <c r="K1173" s="537"/>
      <c r="L1173" s="522"/>
      <c r="M1173" s="270"/>
      <c r="N1173" s="522"/>
      <c r="O1173" s="497"/>
      <c r="P1173" s="474"/>
    </row>
    <row r="1174" spans="1:16" ht="39.75" customHeight="1" x14ac:dyDescent="0.25">
      <c r="A1174" s="693"/>
      <c r="B1174" s="559"/>
      <c r="C1174" s="469"/>
      <c r="D1174" s="470"/>
      <c r="E1174" s="471"/>
      <c r="F1174" s="277">
        <v>345529660.16000003</v>
      </c>
      <c r="G1174" s="541"/>
      <c r="H1174" s="569"/>
      <c r="I1174" s="522"/>
      <c r="J1174" s="398">
        <v>509387198.80000001</v>
      </c>
      <c r="K1174" s="537"/>
      <c r="L1174" s="522"/>
      <c r="M1174" s="270"/>
      <c r="N1174" s="522"/>
      <c r="O1174" s="497"/>
      <c r="P1174" s="474"/>
    </row>
    <row r="1175" spans="1:16" ht="39.75" customHeight="1" x14ac:dyDescent="0.25">
      <c r="A1175" s="693"/>
      <c r="B1175" s="559"/>
      <c r="C1175" s="469"/>
      <c r="D1175" s="470"/>
      <c r="E1175" s="471" t="s">
        <v>10</v>
      </c>
      <c r="F1175" s="277">
        <v>247043901.65000001</v>
      </c>
      <c r="G1175" s="541">
        <f>SUM(F1175:F1178)</f>
        <v>707570200.79999995</v>
      </c>
      <c r="H1175" s="569"/>
      <c r="I1175" s="522"/>
      <c r="J1175" s="236">
        <v>388427879</v>
      </c>
      <c r="K1175" s="537"/>
      <c r="L1175" s="522"/>
      <c r="M1175" s="270"/>
      <c r="N1175" s="522"/>
      <c r="O1175" s="497"/>
      <c r="P1175" s="474"/>
    </row>
    <row r="1176" spans="1:16" ht="39.75" customHeight="1" x14ac:dyDescent="0.25">
      <c r="A1176" s="693"/>
      <c r="B1176" s="559"/>
      <c r="C1176" s="469"/>
      <c r="D1176" s="470"/>
      <c r="E1176" s="471"/>
      <c r="F1176" s="277">
        <v>249530747.63</v>
      </c>
      <c r="G1176" s="541"/>
      <c r="H1176" s="569"/>
      <c r="I1176" s="522"/>
      <c r="J1176" s="398">
        <v>766624911</v>
      </c>
      <c r="K1176" s="537"/>
      <c r="L1176" s="522"/>
      <c r="M1176" s="270"/>
      <c r="N1176" s="522"/>
      <c r="O1176" s="497"/>
      <c r="P1176" s="474"/>
    </row>
    <row r="1177" spans="1:16" ht="39.75" customHeight="1" x14ac:dyDescent="0.25">
      <c r="A1177" s="693"/>
      <c r="B1177" s="559"/>
      <c r="C1177" s="469"/>
      <c r="D1177" s="470"/>
      <c r="E1177" s="471"/>
      <c r="F1177" s="277">
        <v>104969442.88</v>
      </c>
      <c r="G1177" s="541"/>
      <c r="H1177" s="569"/>
      <c r="I1177" s="522"/>
      <c r="J1177" s="236"/>
      <c r="K1177" s="537"/>
      <c r="L1177" s="522"/>
      <c r="M1177" s="270"/>
      <c r="N1177" s="522"/>
      <c r="O1177" s="497"/>
      <c r="P1177" s="474"/>
    </row>
    <row r="1178" spans="1:16" ht="39.75" customHeight="1" x14ac:dyDescent="0.25">
      <c r="A1178" s="693"/>
      <c r="B1178" s="559"/>
      <c r="C1178" s="469"/>
      <c r="D1178" s="470"/>
      <c r="E1178" s="471"/>
      <c r="F1178" s="277">
        <v>106026108.64</v>
      </c>
      <c r="G1178" s="541"/>
      <c r="H1178" s="569"/>
      <c r="I1178" s="522"/>
      <c r="J1178" s="236"/>
      <c r="K1178" s="537"/>
      <c r="L1178" s="522"/>
      <c r="M1178" s="270"/>
      <c r="N1178" s="522"/>
      <c r="O1178" s="497"/>
      <c r="P1178" s="474"/>
    </row>
    <row r="1179" spans="1:16" ht="39.75" customHeight="1" x14ac:dyDescent="0.25">
      <c r="A1179" s="693"/>
      <c r="B1179" s="559"/>
      <c r="C1179" s="469"/>
      <c r="D1179" s="470">
        <v>2</v>
      </c>
      <c r="E1179" s="471" t="s">
        <v>312</v>
      </c>
      <c r="F1179" s="277">
        <v>569866332.57000005</v>
      </c>
      <c r="G1179" s="560">
        <f>SUM(F1179:F1182)</f>
        <v>1685951715.46</v>
      </c>
      <c r="H1179" s="569"/>
      <c r="I1179" s="522"/>
      <c r="J1179" s="236"/>
      <c r="K1179" s="537"/>
      <c r="L1179" s="522"/>
      <c r="M1179" s="270"/>
      <c r="N1179" s="522"/>
      <c r="O1179" s="497"/>
      <c r="P1179" s="474"/>
    </row>
    <row r="1180" spans="1:16" ht="39.75" customHeight="1" x14ac:dyDescent="0.25">
      <c r="A1180" s="693"/>
      <c r="B1180" s="559"/>
      <c r="C1180" s="469"/>
      <c r="D1180" s="470"/>
      <c r="E1180" s="471"/>
      <c r="F1180" s="277">
        <v>550061360.49000001</v>
      </c>
      <c r="G1180" s="560"/>
      <c r="H1180" s="569"/>
      <c r="I1180" s="522"/>
      <c r="J1180" s="236"/>
      <c r="K1180" s="537"/>
      <c r="L1180" s="522"/>
      <c r="M1180" s="270"/>
      <c r="N1180" s="522"/>
      <c r="O1180" s="497"/>
      <c r="P1180" s="474"/>
    </row>
    <row r="1181" spans="1:16" ht="39.75" customHeight="1" x14ac:dyDescent="0.25">
      <c r="A1181" s="693"/>
      <c r="B1181" s="559"/>
      <c r="C1181" s="469"/>
      <c r="D1181" s="470"/>
      <c r="E1181" s="471"/>
      <c r="F1181" s="277">
        <v>397237164.72000003</v>
      </c>
      <c r="G1181" s="560"/>
      <c r="H1181" s="569"/>
      <c r="I1181" s="522"/>
      <c r="J1181" s="236"/>
      <c r="K1181" s="537"/>
      <c r="L1181" s="522"/>
      <c r="M1181" s="270"/>
      <c r="N1181" s="522"/>
      <c r="O1181" s="497"/>
      <c r="P1181" s="474"/>
    </row>
    <row r="1182" spans="1:16" ht="39.75" customHeight="1" x14ac:dyDescent="0.25">
      <c r="A1182" s="693"/>
      <c r="B1182" s="559"/>
      <c r="C1182" s="469"/>
      <c r="D1182" s="470"/>
      <c r="E1182" s="471"/>
      <c r="F1182" s="277">
        <v>168786857.68000001</v>
      </c>
      <c r="G1182" s="560"/>
      <c r="H1182" s="569"/>
      <c r="I1182" s="522"/>
      <c r="J1182" s="236"/>
      <c r="K1182" s="537"/>
      <c r="L1182" s="522"/>
      <c r="M1182" s="270"/>
      <c r="N1182" s="522"/>
      <c r="O1182" s="497"/>
      <c r="P1182" s="474"/>
    </row>
    <row r="1183" spans="1:16" ht="39.75" customHeight="1" x14ac:dyDescent="0.25">
      <c r="A1183" s="693"/>
      <c r="B1183" s="559"/>
      <c r="C1183" s="469"/>
      <c r="D1183" s="470">
        <v>317</v>
      </c>
      <c r="E1183" s="471" t="s">
        <v>10</v>
      </c>
      <c r="F1183" s="137">
        <v>509387198.80000001</v>
      </c>
      <c r="G1183" s="560">
        <f>SUM(F1183:F1185)</f>
        <v>1276012109.8</v>
      </c>
      <c r="H1183" s="569"/>
      <c r="I1183" s="522"/>
      <c r="J1183" s="236"/>
      <c r="K1183" s="537"/>
      <c r="L1183" s="522"/>
      <c r="M1183" s="270"/>
      <c r="N1183" s="522"/>
      <c r="O1183" s="497"/>
      <c r="P1183" s="474"/>
    </row>
    <row r="1184" spans="1:16" ht="39.75" customHeight="1" x14ac:dyDescent="0.25">
      <c r="A1184" s="693"/>
      <c r="B1184" s="559"/>
      <c r="C1184" s="469"/>
      <c r="D1184" s="470"/>
      <c r="E1184" s="471"/>
      <c r="F1184" s="137">
        <v>766624911</v>
      </c>
      <c r="G1184" s="560"/>
      <c r="H1184" s="569"/>
      <c r="I1184" s="522"/>
      <c r="J1184" s="236"/>
      <c r="K1184" s="537"/>
      <c r="L1184" s="522"/>
      <c r="M1184" s="270"/>
      <c r="N1184" s="522"/>
      <c r="O1184" s="497"/>
      <c r="P1184" s="474"/>
    </row>
    <row r="1185" spans="1:16" ht="39.75" customHeight="1" x14ac:dyDescent="0.25">
      <c r="A1185" s="693"/>
      <c r="B1185" s="559"/>
      <c r="C1185" s="469"/>
      <c r="D1185" s="470"/>
      <c r="E1185" s="471"/>
      <c r="F1185" s="277"/>
      <c r="G1185" s="560"/>
      <c r="H1185" s="569"/>
      <c r="I1185" s="522"/>
      <c r="J1185" s="236"/>
      <c r="K1185" s="537"/>
      <c r="L1185" s="522"/>
      <c r="M1185" s="270"/>
      <c r="N1185" s="522"/>
      <c r="O1185" s="497"/>
      <c r="P1185" s="474"/>
    </row>
    <row r="1186" spans="1:16" ht="39.75" customHeight="1" x14ac:dyDescent="0.25">
      <c r="A1186" s="792" t="s">
        <v>303</v>
      </c>
      <c r="B1186" s="988">
        <v>129113450</v>
      </c>
      <c r="C1186" s="630" t="s">
        <v>243</v>
      </c>
      <c r="D1186" s="632">
        <v>296</v>
      </c>
      <c r="E1186" s="634" t="s">
        <v>11</v>
      </c>
      <c r="F1186" s="268">
        <v>116549544</v>
      </c>
      <c r="G1186" s="579">
        <f>SUM(F1186:F1187)</f>
        <v>129113450.16</v>
      </c>
      <c r="H1186" s="985">
        <f>SUM(G1186:G1187)</f>
        <v>129113450.16</v>
      </c>
      <c r="I1186" s="549">
        <f>(B1186-H1186)</f>
        <v>-0.15999999642372131</v>
      </c>
      <c r="J1186" s="385">
        <v>116549544</v>
      </c>
      <c r="K1186" s="547">
        <f>SUM(J1186:J1187)</f>
        <v>129113450</v>
      </c>
      <c r="L1186" s="551">
        <f>(B1186-K1186)</f>
        <v>0</v>
      </c>
      <c r="N1186" s="553">
        <f>(I1186-L1186)</f>
        <v>-0.15999999642372131</v>
      </c>
      <c r="O1186" s="497" t="s">
        <v>398</v>
      </c>
      <c r="P1186" s="504" t="s">
        <v>670</v>
      </c>
    </row>
    <row r="1187" spans="1:16" ht="39.75" customHeight="1" x14ac:dyDescent="0.25">
      <c r="A1187" s="792"/>
      <c r="B1187" s="989"/>
      <c r="C1187" s="469"/>
      <c r="D1187" s="470"/>
      <c r="E1187" s="471"/>
      <c r="F1187" s="85">
        <v>12563906.16</v>
      </c>
      <c r="G1187" s="560"/>
      <c r="H1187" s="986"/>
      <c r="I1187" s="550"/>
      <c r="J1187" s="385">
        <v>12563906</v>
      </c>
      <c r="K1187" s="548"/>
      <c r="L1187" s="552"/>
      <c r="N1187" s="553"/>
      <c r="O1187" s="497"/>
      <c r="P1187" s="504"/>
    </row>
    <row r="1188" spans="1:16" ht="39.75" customHeight="1" x14ac:dyDescent="0.25">
      <c r="A1188" s="792" t="s">
        <v>304</v>
      </c>
      <c r="B1188" s="559">
        <v>173434923</v>
      </c>
      <c r="C1188" s="469" t="s">
        <v>232</v>
      </c>
      <c r="D1188" s="470">
        <v>4</v>
      </c>
      <c r="E1188" s="471" t="s">
        <v>313</v>
      </c>
      <c r="F1188" s="85">
        <v>54413363.329999998</v>
      </c>
      <c r="G1188" s="560">
        <f>SUM(F1188:F1192)</f>
        <v>136040933.15000001</v>
      </c>
      <c r="H1188" s="510">
        <f>SUM(G1188:G1198)</f>
        <v>155686241.15000001</v>
      </c>
      <c r="I1188" s="522">
        <f>(B1188-H1188)</f>
        <v>17748681.849999994</v>
      </c>
      <c r="J1188" s="157">
        <v>37128147.600000001</v>
      </c>
      <c r="K1188" s="521">
        <v>155686241.15000001</v>
      </c>
      <c r="L1188" s="559">
        <v>17748681.849999994</v>
      </c>
      <c r="M1188" s="121"/>
      <c r="N1188" s="522">
        <f>(I1188-L1188)</f>
        <v>0</v>
      </c>
      <c r="O1188" s="497" t="s">
        <v>399</v>
      </c>
      <c r="P1188" s="474" t="s">
        <v>439</v>
      </c>
    </row>
    <row r="1189" spans="1:16" ht="39.75" customHeight="1" x14ac:dyDescent="0.25">
      <c r="A1189" s="792"/>
      <c r="B1189" s="559"/>
      <c r="C1189" s="469"/>
      <c r="D1189" s="470"/>
      <c r="E1189" s="471"/>
      <c r="F1189" s="85">
        <v>34279154.899999999</v>
      </c>
      <c r="G1189" s="560"/>
      <c r="H1189" s="510"/>
      <c r="I1189" s="522"/>
      <c r="J1189" s="157">
        <v>37128149</v>
      </c>
      <c r="K1189" s="521"/>
      <c r="L1189" s="559"/>
      <c r="M1189" s="121"/>
      <c r="N1189" s="522"/>
      <c r="O1189" s="497"/>
      <c r="P1189" s="474"/>
    </row>
    <row r="1190" spans="1:16" ht="39.75" customHeight="1" x14ac:dyDescent="0.25">
      <c r="A1190" s="792"/>
      <c r="B1190" s="559"/>
      <c r="C1190" s="469"/>
      <c r="D1190" s="470"/>
      <c r="E1190" s="471"/>
      <c r="F1190" s="85">
        <v>34282316.340000004</v>
      </c>
      <c r="G1190" s="560"/>
      <c r="H1190" s="510"/>
      <c r="I1190" s="522"/>
      <c r="J1190" s="157">
        <v>58933568</v>
      </c>
      <c r="K1190" s="521"/>
      <c r="L1190" s="559"/>
      <c r="M1190" s="121"/>
      <c r="N1190" s="522"/>
      <c r="O1190" s="497"/>
      <c r="P1190" s="474"/>
    </row>
    <row r="1191" spans="1:16" ht="39.75" customHeight="1" x14ac:dyDescent="0.25">
      <c r="A1191" s="792"/>
      <c r="B1191" s="559"/>
      <c r="C1191" s="469"/>
      <c r="D1191" s="470"/>
      <c r="E1191" s="471"/>
      <c r="F1191" s="85">
        <v>13066098.58</v>
      </c>
      <c r="G1191" s="560"/>
      <c r="H1191" s="510"/>
      <c r="I1191" s="522"/>
      <c r="J1191" s="157">
        <v>8352321</v>
      </c>
      <c r="K1191" s="521"/>
      <c r="L1191" s="559"/>
      <c r="M1191" s="121"/>
      <c r="N1191" s="522"/>
      <c r="O1191" s="497"/>
      <c r="P1191" s="474"/>
    </row>
    <row r="1192" spans="1:16" ht="39.75" customHeight="1" x14ac:dyDescent="0.25">
      <c r="A1192" s="792"/>
      <c r="B1192" s="559"/>
      <c r="C1192" s="469"/>
      <c r="D1192" s="470"/>
      <c r="E1192" s="471"/>
      <c r="F1192" s="85"/>
      <c r="G1192" s="560"/>
      <c r="H1192" s="510"/>
      <c r="I1192" s="522"/>
      <c r="J1192" s="157">
        <v>14144055</v>
      </c>
      <c r="K1192" s="521"/>
      <c r="L1192" s="559"/>
      <c r="M1192" s="121"/>
      <c r="N1192" s="522"/>
      <c r="O1192" s="497"/>
      <c r="P1192" s="474"/>
    </row>
    <row r="1193" spans="1:16" ht="39.75" customHeight="1" x14ac:dyDescent="0.25">
      <c r="A1193" s="792"/>
      <c r="B1193" s="559"/>
      <c r="C1193" s="469"/>
      <c r="D1193" s="470">
        <v>289</v>
      </c>
      <c r="E1193" s="471" t="s">
        <v>11</v>
      </c>
      <c r="F1193" s="85">
        <v>4520204.67</v>
      </c>
      <c r="G1193" s="560">
        <f>SUM(F1193:F1196)</f>
        <v>11292987</v>
      </c>
      <c r="H1193" s="510"/>
      <c r="I1193" s="522"/>
      <c r="J1193" s="157"/>
      <c r="K1193" s="521"/>
      <c r="L1193" s="559"/>
      <c r="M1193" s="121"/>
      <c r="N1193" s="522"/>
      <c r="O1193" s="497"/>
      <c r="P1193" s="474"/>
    </row>
    <row r="1194" spans="1:16" ht="15.75" x14ac:dyDescent="0.25">
      <c r="A1194" s="792"/>
      <c r="B1194" s="559"/>
      <c r="C1194" s="469"/>
      <c r="D1194" s="470"/>
      <c r="E1194" s="471"/>
      <c r="F1194" s="85">
        <v>2848993.1</v>
      </c>
      <c r="G1194" s="560"/>
      <c r="H1194" s="510"/>
      <c r="I1194" s="522"/>
      <c r="J1194" s="157"/>
      <c r="K1194" s="521"/>
      <c r="L1194" s="559"/>
      <c r="M1194" s="121"/>
      <c r="N1194" s="522"/>
      <c r="O1194" s="497"/>
      <c r="P1194" s="474"/>
    </row>
    <row r="1195" spans="1:16" ht="15.75" x14ac:dyDescent="0.25">
      <c r="A1195" s="792"/>
      <c r="B1195" s="559"/>
      <c r="C1195" s="469"/>
      <c r="D1195" s="470"/>
      <c r="E1195" s="471"/>
      <c r="F1195" s="85">
        <v>2845832.81</v>
      </c>
      <c r="G1195" s="560"/>
      <c r="H1195" s="510"/>
      <c r="I1195" s="522"/>
      <c r="J1195" s="157"/>
      <c r="K1195" s="521"/>
      <c r="L1195" s="559"/>
      <c r="M1195" s="121"/>
      <c r="N1195" s="522"/>
      <c r="O1195" s="497"/>
      <c r="P1195" s="474"/>
    </row>
    <row r="1196" spans="1:16" ht="15.75" x14ac:dyDescent="0.25">
      <c r="A1196" s="792"/>
      <c r="B1196" s="559"/>
      <c r="C1196" s="469"/>
      <c r="D1196" s="470"/>
      <c r="E1196" s="471"/>
      <c r="F1196" s="85">
        <v>1077956.42</v>
      </c>
      <c r="G1196" s="560"/>
      <c r="H1196" s="510"/>
      <c r="I1196" s="522"/>
      <c r="J1196" s="157"/>
      <c r="K1196" s="521"/>
      <c r="L1196" s="559"/>
      <c r="M1196" s="121"/>
      <c r="N1196" s="522"/>
      <c r="O1196" s="497"/>
      <c r="P1196" s="474"/>
    </row>
    <row r="1197" spans="1:16" ht="28.5" customHeight="1" x14ac:dyDescent="0.25">
      <c r="A1197" s="792"/>
      <c r="B1197" s="559"/>
      <c r="C1197" s="469"/>
      <c r="D1197" s="470">
        <v>342</v>
      </c>
      <c r="E1197" s="471" t="s">
        <v>10</v>
      </c>
      <c r="F1197" s="85">
        <v>8352321</v>
      </c>
      <c r="G1197" s="560">
        <f>F1197+F1198</f>
        <v>8352321</v>
      </c>
      <c r="H1197" s="510"/>
      <c r="I1197" s="522"/>
      <c r="J1197" s="157"/>
      <c r="K1197" s="521"/>
      <c r="L1197" s="559"/>
      <c r="M1197" s="121"/>
      <c r="N1197" s="522"/>
      <c r="O1197" s="497"/>
      <c r="P1197" s="474"/>
    </row>
    <row r="1198" spans="1:16" ht="39.75" customHeight="1" x14ac:dyDescent="0.25">
      <c r="A1198" s="792"/>
      <c r="B1198" s="559"/>
      <c r="C1198" s="469"/>
      <c r="D1198" s="470"/>
      <c r="E1198" s="471"/>
      <c r="F1198" s="85"/>
      <c r="G1198" s="560"/>
      <c r="H1198" s="510"/>
      <c r="I1198" s="522"/>
      <c r="J1198" s="157"/>
      <c r="K1198" s="521"/>
      <c r="L1198" s="559"/>
      <c r="M1198" s="121"/>
      <c r="N1198" s="522"/>
      <c r="O1198" s="497"/>
      <c r="P1198" s="474"/>
    </row>
    <row r="1199" spans="1:16" ht="39" customHeight="1" x14ac:dyDescent="0.25">
      <c r="A1199" s="792" t="s">
        <v>305</v>
      </c>
      <c r="B1199" s="731">
        <v>354508261</v>
      </c>
      <c r="C1199" s="628" t="s">
        <v>188</v>
      </c>
      <c r="D1199" s="631">
        <v>291</v>
      </c>
      <c r="E1199" s="633" t="s">
        <v>11</v>
      </c>
      <c r="F1199" s="85">
        <v>0</v>
      </c>
      <c r="G1199" s="578">
        <f>F1199+F1200</f>
        <v>0</v>
      </c>
      <c r="H1199" s="583">
        <f>G1199+G1200</f>
        <v>0</v>
      </c>
      <c r="I1199" s="504"/>
      <c r="J1199" s="560">
        <f>H1199+H1200</f>
        <v>0</v>
      </c>
      <c r="K1199" s="583">
        <f>I1199+I1200</f>
        <v>0</v>
      </c>
      <c r="L1199" s="505"/>
      <c r="M1199" s="121"/>
      <c r="N1199" s="505"/>
      <c r="O1199" s="497" t="s">
        <v>671</v>
      </c>
      <c r="P1199" s="495" t="s">
        <v>440</v>
      </c>
    </row>
    <row r="1200" spans="1:16" ht="39" customHeight="1" x14ac:dyDescent="0.25">
      <c r="A1200" s="792"/>
      <c r="B1200" s="732"/>
      <c r="C1200" s="629"/>
      <c r="D1200" s="635"/>
      <c r="E1200" s="636"/>
      <c r="F1200" s="85">
        <v>0</v>
      </c>
      <c r="G1200" s="579"/>
      <c r="H1200" s="583"/>
      <c r="I1200" s="504"/>
      <c r="J1200" s="560"/>
      <c r="K1200" s="583"/>
      <c r="L1200" s="505"/>
      <c r="M1200" s="121"/>
      <c r="N1200" s="505"/>
      <c r="O1200" s="497"/>
      <c r="P1200" s="496"/>
    </row>
    <row r="1201" spans="1:16" ht="39" customHeight="1" x14ac:dyDescent="0.25">
      <c r="A1201" s="792"/>
      <c r="B1201" s="732"/>
      <c r="C1201" s="629"/>
      <c r="D1201" s="631">
        <v>3</v>
      </c>
      <c r="E1201" s="633" t="s">
        <v>314</v>
      </c>
      <c r="F1201" s="85">
        <v>0</v>
      </c>
      <c r="G1201" s="578">
        <f>F1201+F1202</f>
        <v>0</v>
      </c>
      <c r="H1201" s="583"/>
      <c r="I1201" s="504"/>
      <c r="J1201" s="560"/>
      <c r="K1201" s="583"/>
      <c r="L1201" s="505"/>
      <c r="M1201" s="121"/>
      <c r="N1201" s="505"/>
      <c r="O1201" s="497"/>
      <c r="P1201" s="496"/>
    </row>
    <row r="1202" spans="1:16" ht="39" customHeight="1" x14ac:dyDescent="0.25">
      <c r="A1202" s="792"/>
      <c r="B1202" s="732"/>
      <c r="C1202" s="629"/>
      <c r="D1202" s="632"/>
      <c r="E1202" s="636"/>
      <c r="F1202" s="85">
        <v>0</v>
      </c>
      <c r="G1202" s="579"/>
      <c r="H1202" s="583"/>
      <c r="I1202" s="504"/>
      <c r="J1202" s="560"/>
      <c r="K1202" s="583"/>
      <c r="L1202" s="505"/>
      <c r="M1202" s="121"/>
      <c r="N1202" s="505"/>
      <c r="O1202" s="497"/>
      <c r="P1202" s="496"/>
    </row>
    <row r="1203" spans="1:16" ht="39" customHeight="1" x14ac:dyDescent="0.25">
      <c r="A1203" s="792"/>
      <c r="B1203" s="732"/>
      <c r="C1203" s="629"/>
      <c r="D1203" s="631">
        <v>2646</v>
      </c>
      <c r="E1203" s="633" t="s">
        <v>314</v>
      </c>
      <c r="F1203" s="85">
        <v>0</v>
      </c>
      <c r="G1203" s="578">
        <f>F1203+F1204</f>
        <v>0</v>
      </c>
      <c r="H1203" s="583"/>
      <c r="I1203" s="504"/>
      <c r="J1203" s="560"/>
      <c r="K1203" s="583"/>
      <c r="L1203" s="505"/>
      <c r="M1203" s="121"/>
      <c r="N1203" s="505"/>
      <c r="O1203" s="497"/>
      <c r="P1203" s="496"/>
    </row>
    <row r="1204" spans="1:16" ht="39" customHeight="1" x14ac:dyDescent="0.25">
      <c r="A1204" s="792"/>
      <c r="B1204" s="732"/>
      <c r="C1204" s="630"/>
      <c r="D1204" s="632"/>
      <c r="E1204" s="636"/>
      <c r="F1204" s="85">
        <v>0</v>
      </c>
      <c r="G1204" s="579"/>
      <c r="H1204" s="583"/>
      <c r="I1204" s="504"/>
      <c r="J1204" s="560"/>
      <c r="K1204" s="583"/>
      <c r="L1204" s="505"/>
      <c r="M1204" s="121"/>
      <c r="N1204" s="505"/>
      <c r="O1204" s="497"/>
      <c r="P1204" s="520"/>
    </row>
    <row r="1205" spans="1:16" ht="39" customHeight="1" x14ac:dyDescent="0.25">
      <c r="A1205" s="792" t="s">
        <v>306</v>
      </c>
      <c r="B1205" s="519">
        <v>353954200</v>
      </c>
      <c r="C1205" s="469" t="s">
        <v>220</v>
      </c>
      <c r="D1205" s="470">
        <v>284</v>
      </c>
      <c r="E1205" s="471" t="s">
        <v>10</v>
      </c>
      <c r="F1205" s="85">
        <v>68213747</v>
      </c>
      <c r="G1205" s="560">
        <f>SUM(F1205:F1210)</f>
        <v>163706170.63</v>
      </c>
      <c r="H1205" s="510">
        <f>SUM(G1205:G1219)</f>
        <v>317846611.13999999</v>
      </c>
      <c r="I1205" s="539">
        <f>(B1205-H1205)</f>
        <v>36107588.860000014</v>
      </c>
      <c r="J1205" s="162">
        <v>33748885</v>
      </c>
      <c r="K1205" s="521">
        <v>317846611.13999999</v>
      </c>
      <c r="L1205" s="559">
        <v>36107588.860000014</v>
      </c>
      <c r="M1205" s="121"/>
      <c r="N1205" s="522">
        <f>(I1205-L1205)</f>
        <v>0</v>
      </c>
      <c r="O1205" s="497" t="s">
        <v>400</v>
      </c>
      <c r="P1205" s="474" t="s">
        <v>436</v>
      </c>
    </row>
    <row r="1206" spans="1:16" ht="39" customHeight="1" x14ac:dyDescent="0.25">
      <c r="A1206" s="792"/>
      <c r="B1206" s="519"/>
      <c r="C1206" s="469"/>
      <c r="D1206" s="470"/>
      <c r="E1206" s="471"/>
      <c r="F1206" s="85">
        <v>34584369.549999997</v>
      </c>
      <c r="G1206" s="560"/>
      <c r="H1206" s="510"/>
      <c r="I1206" s="539"/>
      <c r="J1206" s="162">
        <v>46741347</v>
      </c>
      <c r="K1206" s="521"/>
      <c r="L1206" s="559"/>
      <c r="M1206" s="121"/>
      <c r="N1206" s="522"/>
      <c r="O1206" s="497"/>
      <c r="P1206" s="474"/>
    </row>
    <row r="1207" spans="1:16" ht="39" customHeight="1" x14ac:dyDescent="0.25">
      <c r="A1207" s="792"/>
      <c r="B1207" s="519"/>
      <c r="C1207" s="469"/>
      <c r="D1207" s="470"/>
      <c r="E1207" s="471"/>
      <c r="F1207" s="85">
        <v>33387218.079999998</v>
      </c>
      <c r="G1207" s="560"/>
      <c r="H1207" s="510"/>
      <c r="I1207" s="539"/>
      <c r="J1207" s="162">
        <v>40594711</v>
      </c>
      <c r="K1207" s="521"/>
      <c r="L1207" s="559"/>
      <c r="M1207" s="121"/>
      <c r="N1207" s="522"/>
      <c r="O1207" s="497"/>
      <c r="P1207" s="474"/>
    </row>
    <row r="1208" spans="1:16" ht="39" customHeight="1" x14ac:dyDescent="0.25">
      <c r="A1208" s="792"/>
      <c r="B1208" s="519"/>
      <c r="C1208" s="469"/>
      <c r="D1208" s="470"/>
      <c r="E1208" s="471"/>
      <c r="F1208" s="85">
        <v>24106737.57</v>
      </c>
      <c r="G1208" s="560"/>
      <c r="H1208" s="510"/>
      <c r="I1208" s="539"/>
      <c r="J1208" s="162">
        <v>4779696</v>
      </c>
      <c r="K1208" s="521"/>
      <c r="L1208" s="559"/>
      <c r="M1208" s="121"/>
      <c r="N1208" s="522"/>
      <c r="O1208" s="497"/>
      <c r="P1208" s="474"/>
    </row>
    <row r="1209" spans="1:16" ht="39" customHeight="1" x14ac:dyDescent="0.25">
      <c r="A1209" s="792"/>
      <c r="B1209" s="519"/>
      <c r="C1209" s="469"/>
      <c r="D1209" s="470"/>
      <c r="E1209" s="471"/>
      <c r="F1209" s="85">
        <v>3414098.43</v>
      </c>
      <c r="G1209" s="560"/>
      <c r="H1209" s="510"/>
      <c r="I1209" s="539"/>
      <c r="J1209" s="162">
        <v>95497696</v>
      </c>
      <c r="K1209" s="521"/>
      <c r="L1209" s="559"/>
      <c r="M1209" s="121"/>
      <c r="N1209" s="522"/>
      <c r="O1209" s="497"/>
      <c r="P1209" s="474"/>
    </row>
    <row r="1210" spans="1:16" ht="39" customHeight="1" x14ac:dyDescent="0.25">
      <c r="A1210" s="792"/>
      <c r="B1210" s="519"/>
      <c r="C1210" s="469"/>
      <c r="D1210" s="470"/>
      <c r="E1210" s="471"/>
      <c r="F1210" s="85"/>
      <c r="G1210" s="560"/>
      <c r="H1210" s="510"/>
      <c r="I1210" s="539"/>
      <c r="J1210" s="162">
        <v>48414331.869999997</v>
      </c>
      <c r="K1210" s="521"/>
      <c r="L1210" s="559"/>
      <c r="M1210" s="121"/>
      <c r="N1210" s="522"/>
      <c r="O1210" s="497"/>
      <c r="P1210" s="474"/>
    </row>
    <row r="1211" spans="1:16" ht="39" customHeight="1" x14ac:dyDescent="0.25">
      <c r="A1211" s="792"/>
      <c r="B1211" s="519"/>
      <c r="C1211" s="469"/>
      <c r="D1211" s="470">
        <v>285</v>
      </c>
      <c r="E1211" s="471" t="s">
        <v>10</v>
      </c>
      <c r="F1211" s="85">
        <v>27283949</v>
      </c>
      <c r="G1211" s="560">
        <f>SUM(F1211:F1216)</f>
        <v>65478749.509999998</v>
      </c>
      <c r="H1211" s="510"/>
      <c r="I1211" s="539"/>
      <c r="J1211" s="162">
        <v>48066980</v>
      </c>
      <c r="K1211" s="521"/>
      <c r="L1211" s="559"/>
      <c r="M1211" s="121"/>
      <c r="N1211" s="522"/>
      <c r="O1211" s="497"/>
      <c r="P1211" s="474"/>
    </row>
    <row r="1212" spans="1:16" ht="39" customHeight="1" x14ac:dyDescent="0.25">
      <c r="A1212" s="792"/>
      <c r="B1212" s="519"/>
      <c r="C1212" s="469"/>
      <c r="D1212" s="470"/>
      <c r="E1212" s="471"/>
      <c r="F1212" s="85">
        <v>13832962.32</v>
      </c>
      <c r="G1212" s="560"/>
      <c r="H1212" s="510"/>
      <c r="I1212" s="539"/>
      <c r="J1212" s="162"/>
      <c r="K1212" s="521"/>
      <c r="L1212" s="559"/>
      <c r="M1212" s="121"/>
      <c r="N1212" s="522"/>
      <c r="O1212" s="497"/>
      <c r="P1212" s="474"/>
    </row>
    <row r="1213" spans="1:16" ht="39" customHeight="1" x14ac:dyDescent="0.25">
      <c r="A1213" s="792"/>
      <c r="B1213" s="519"/>
      <c r="C1213" s="469"/>
      <c r="D1213" s="470"/>
      <c r="E1213" s="471"/>
      <c r="F1213" s="85">
        <v>13354128.92</v>
      </c>
      <c r="G1213" s="560"/>
      <c r="H1213" s="510"/>
      <c r="I1213" s="539"/>
      <c r="J1213" s="162"/>
      <c r="K1213" s="521"/>
      <c r="L1213" s="559"/>
      <c r="M1213" s="121"/>
      <c r="N1213" s="522"/>
      <c r="O1213" s="497"/>
      <c r="P1213" s="474"/>
    </row>
    <row r="1214" spans="1:16" ht="39" customHeight="1" x14ac:dyDescent="0.25">
      <c r="A1214" s="792"/>
      <c r="B1214" s="519"/>
      <c r="C1214" s="469"/>
      <c r="D1214" s="470"/>
      <c r="E1214" s="471"/>
      <c r="F1214" s="85">
        <v>9642147.4499999993</v>
      </c>
      <c r="G1214" s="560"/>
      <c r="H1214" s="510"/>
      <c r="I1214" s="539"/>
      <c r="J1214" s="162"/>
      <c r="K1214" s="521"/>
      <c r="L1214" s="559"/>
      <c r="M1214" s="121"/>
      <c r="N1214" s="522"/>
      <c r="O1214" s="497"/>
      <c r="P1214" s="474"/>
    </row>
    <row r="1215" spans="1:16" ht="39" customHeight="1" x14ac:dyDescent="0.25">
      <c r="A1215" s="792"/>
      <c r="B1215" s="519"/>
      <c r="C1215" s="469"/>
      <c r="D1215" s="470"/>
      <c r="E1215" s="471"/>
      <c r="F1215" s="85">
        <v>1365561.82</v>
      </c>
      <c r="G1215" s="560"/>
      <c r="H1215" s="510"/>
      <c r="I1215" s="539"/>
      <c r="J1215" s="162"/>
      <c r="K1215" s="521"/>
      <c r="L1215" s="559"/>
      <c r="M1215" s="121"/>
      <c r="N1215" s="522"/>
      <c r="O1215" s="497"/>
      <c r="P1215" s="474"/>
    </row>
    <row r="1216" spans="1:16" ht="39" customHeight="1" x14ac:dyDescent="0.25">
      <c r="A1216" s="792"/>
      <c r="B1216" s="519"/>
      <c r="C1216" s="469"/>
      <c r="D1216" s="470"/>
      <c r="E1216" s="471"/>
      <c r="F1216" s="85"/>
      <c r="G1216" s="560"/>
      <c r="H1216" s="510"/>
      <c r="I1216" s="539"/>
      <c r="J1216" s="162"/>
      <c r="K1216" s="521"/>
      <c r="L1216" s="559"/>
      <c r="M1216" s="121"/>
      <c r="N1216" s="522"/>
      <c r="O1216" s="497"/>
      <c r="P1216" s="474"/>
    </row>
    <row r="1217" spans="1:16" ht="39" customHeight="1" x14ac:dyDescent="0.25">
      <c r="A1217" s="792"/>
      <c r="B1217" s="519"/>
      <c r="C1217" s="469"/>
      <c r="D1217" s="470">
        <v>318</v>
      </c>
      <c r="E1217" s="471" t="s">
        <v>10</v>
      </c>
      <c r="F1217" s="85">
        <v>40594711</v>
      </c>
      <c r="G1217" s="560">
        <f>SUM(F1217:F1219)</f>
        <v>88661691</v>
      </c>
      <c r="H1217" s="510"/>
      <c r="I1217" s="539"/>
      <c r="J1217" s="162"/>
      <c r="K1217" s="521"/>
      <c r="L1217" s="559"/>
      <c r="M1217" s="121"/>
      <c r="N1217" s="522"/>
      <c r="O1217" s="497"/>
      <c r="P1217" s="474"/>
    </row>
    <row r="1218" spans="1:16" ht="39" customHeight="1" x14ac:dyDescent="0.25">
      <c r="A1218" s="792"/>
      <c r="B1218" s="519"/>
      <c r="C1218" s="469"/>
      <c r="D1218" s="470"/>
      <c r="E1218" s="471"/>
      <c r="F1218" s="85">
        <v>48066980</v>
      </c>
      <c r="G1218" s="560"/>
      <c r="H1218" s="510"/>
      <c r="I1218" s="539"/>
      <c r="J1218" s="162"/>
      <c r="K1218" s="521"/>
      <c r="L1218" s="559"/>
      <c r="M1218" s="121"/>
      <c r="N1218" s="522"/>
      <c r="O1218" s="497"/>
      <c r="P1218" s="474"/>
    </row>
    <row r="1219" spans="1:16" ht="39" customHeight="1" x14ac:dyDescent="0.25">
      <c r="A1219" s="792"/>
      <c r="B1219" s="519"/>
      <c r="C1219" s="469"/>
      <c r="D1219" s="470"/>
      <c r="E1219" s="471"/>
      <c r="F1219" s="85"/>
      <c r="G1219" s="560"/>
      <c r="H1219" s="510"/>
      <c r="I1219" s="539"/>
      <c r="J1219" s="162"/>
      <c r="K1219" s="521"/>
      <c r="L1219" s="559"/>
      <c r="M1219" s="121"/>
      <c r="N1219" s="522"/>
      <c r="O1219" s="497"/>
      <c r="P1219" s="474"/>
    </row>
    <row r="1220" spans="1:16" ht="39" customHeight="1" x14ac:dyDescent="0.25">
      <c r="A1220" s="393" t="s">
        <v>307</v>
      </c>
      <c r="C1220" s="84"/>
      <c r="D1220" s="108">
        <v>269</v>
      </c>
      <c r="E1220" s="88" t="s">
        <v>11</v>
      </c>
      <c r="F1220" s="85">
        <v>15995000</v>
      </c>
      <c r="G1220" s="107"/>
      <c r="H1220" s="86">
        <f>F1220</f>
        <v>15995000</v>
      </c>
      <c r="I1220" s="392"/>
      <c r="J1220" s="392"/>
      <c r="K1220" s="390"/>
      <c r="L1220" s="390"/>
      <c r="M1220" s="390"/>
      <c r="N1220" s="390"/>
      <c r="O1220" s="390"/>
      <c r="P1220" s="392"/>
    </row>
    <row r="1221" spans="1:16" ht="89.25" customHeight="1" x14ac:dyDescent="0.25">
      <c r="A1221" s="391" t="s">
        <v>315</v>
      </c>
      <c r="B1221" s="444">
        <v>8672717</v>
      </c>
      <c r="C1221" s="391" t="s">
        <v>243</v>
      </c>
      <c r="D1221" s="108">
        <v>297</v>
      </c>
      <c r="E1221" s="88" t="s">
        <v>11</v>
      </c>
      <c r="F1221" s="85">
        <v>8672717</v>
      </c>
      <c r="G1221" s="86">
        <f>F1221</f>
        <v>8672717</v>
      </c>
      <c r="H1221" s="266">
        <f>G1221</f>
        <v>8672717</v>
      </c>
      <c r="I1221" s="297">
        <f>(B1221-H1221)</f>
        <v>0</v>
      </c>
      <c r="J1221" s="235">
        <v>8672717</v>
      </c>
      <c r="K1221" s="388">
        <f>J1221</f>
        <v>8672717</v>
      </c>
      <c r="L1221" s="280">
        <f>(B1221-K1221)</f>
        <v>0</v>
      </c>
      <c r="N1221" s="280">
        <f>(I1221-L1221)</f>
        <v>0</v>
      </c>
      <c r="O1221" s="283" t="s">
        <v>400</v>
      </c>
      <c r="P1221" s="394" t="s">
        <v>586</v>
      </c>
    </row>
    <row r="1222" spans="1:16" ht="39" customHeight="1" x14ac:dyDescent="0.25">
      <c r="A1222" s="693" t="s">
        <v>316</v>
      </c>
      <c r="B1222" s="738">
        <v>28926142</v>
      </c>
      <c r="C1222" s="469" t="s">
        <v>188</v>
      </c>
      <c r="D1222" s="470">
        <v>292</v>
      </c>
      <c r="E1222" s="471" t="s">
        <v>11</v>
      </c>
      <c r="F1222" s="85"/>
      <c r="G1222" s="481"/>
      <c r="H1222" s="999">
        <v>0</v>
      </c>
      <c r="I1222" s="504"/>
      <c r="J1222" s="160"/>
      <c r="K1222" s="521">
        <v>0</v>
      </c>
      <c r="L1222" s="505"/>
      <c r="M1222" s="121"/>
      <c r="N1222" s="505"/>
      <c r="O1222" s="493" t="s">
        <v>672</v>
      </c>
      <c r="P1222" s="527" t="s">
        <v>587</v>
      </c>
    </row>
    <row r="1223" spans="1:16" ht="39" customHeight="1" x14ac:dyDescent="0.25">
      <c r="A1223" s="693"/>
      <c r="B1223" s="738"/>
      <c r="C1223" s="469"/>
      <c r="D1223" s="470"/>
      <c r="E1223" s="471"/>
      <c r="F1223" s="85"/>
      <c r="G1223" s="482"/>
      <c r="H1223" s="1000"/>
      <c r="I1223" s="504"/>
      <c r="J1223" s="160"/>
      <c r="K1223" s="521"/>
      <c r="L1223" s="505"/>
      <c r="M1223" s="121"/>
      <c r="N1223" s="505"/>
      <c r="O1223" s="494"/>
      <c r="P1223" s="474"/>
    </row>
    <row r="1224" spans="1:16" ht="39" customHeight="1" x14ac:dyDescent="0.25">
      <c r="A1224" s="693"/>
      <c r="B1224" s="738"/>
      <c r="C1224" s="469"/>
      <c r="D1224" s="470">
        <v>2647</v>
      </c>
      <c r="E1224" s="471" t="s">
        <v>314</v>
      </c>
      <c r="F1224" s="85"/>
      <c r="G1224" s="482"/>
      <c r="H1224" s="1000"/>
      <c r="I1224" s="504"/>
      <c r="J1224" s="160"/>
      <c r="K1224" s="521"/>
      <c r="L1224" s="505"/>
      <c r="M1224" s="121"/>
      <c r="N1224" s="505"/>
      <c r="O1224" s="494"/>
      <c r="P1224" s="474"/>
    </row>
    <row r="1225" spans="1:16" ht="39" customHeight="1" x14ac:dyDescent="0.25">
      <c r="A1225" s="693"/>
      <c r="B1225" s="738"/>
      <c r="C1225" s="469"/>
      <c r="D1225" s="470"/>
      <c r="E1225" s="471"/>
      <c r="F1225" s="85"/>
      <c r="G1225" s="483"/>
      <c r="H1225" s="1001"/>
      <c r="I1225" s="504"/>
      <c r="J1225" s="160"/>
      <c r="K1225" s="521"/>
      <c r="L1225" s="505"/>
      <c r="M1225" s="121"/>
      <c r="N1225" s="505"/>
      <c r="O1225" s="530"/>
      <c r="P1225" s="474"/>
    </row>
    <row r="1226" spans="1:16" ht="39" customHeight="1" x14ac:dyDescent="0.25">
      <c r="A1226" s="693" t="s">
        <v>317</v>
      </c>
      <c r="B1226" s="656">
        <v>42285977</v>
      </c>
      <c r="C1226" s="469" t="s">
        <v>212</v>
      </c>
      <c r="D1226" s="470">
        <v>5</v>
      </c>
      <c r="E1226" s="471" t="s">
        <v>328</v>
      </c>
      <c r="F1226" s="137">
        <v>3184868.2</v>
      </c>
      <c r="G1226" s="560">
        <f>SUM(F1226:F1230)</f>
        <v>31848682</v>
      </c>
      <c r="H1226" s="802">
        <f>SUM(G1226:G1231)</f>
        <v>36735330</v>
      </c>
      <c r="I1226" s="606">
        <f>(B1226-H1226)</f>
        <v>5550647</v>
      </c>
      <c r="J1226" s="403">
        <v>3184868.2</v>
      </c>
      <c r="K1226" s="609">
        <f>SUM(J1226:J1231)</f>
        <v>50322776</v>
      </c>
      <c r="L1226" s="612">
        <f>(B1226-K1226)</f>
        <v>-8036799</v>
      </c>
      <c r="N1226" s="612">
        <f>(I1226-L1226)</f>
        <v>13587446</v>
      </c>
      <c r="O1226" s="557" t="s">
        <v>673</v>
      </c>
      <c r="P1226" s="474" t="s">
        <v>441</v>
      </c>
    </row>
    <row r="1227" spans="1:16" ht="39" customHeight="1" x14ac:dyDescent="0.25">
      <c r="A1227" s="693"/>
      <c r="B1227" s="656"/>
      <c r="C1227" s="469"/>
      <c r="D1227" s="470"/>
      <c r="E1227" s="471"/>
      <c r="F1227" s="85">
        <v>12325440</v>
      </c>
      <c r="G1227" s="560"/>
      <c r="H1227" s="802"/>
      <c r="I1227" s="607"/>
      <c r="J1227" s="235">
        <v>13694933</v>
      </c>
      <c r="K1227" s="610"/>
      <c r="L1227" s="613"/>
      <c r="N1227" s="613"/>
      <c r="O1227" s="506"/>
      <c r="P1227" s="474"/>
    </row>
    <row r="1228" spans="1:16" ht="39" customHeight="1" x14ac:dyDescent="0.25">
      <c r="A1228" s="693"/>
      <c r="B1228" s="656"/>
      <c r="C1228" s="469"/>
      <c r="D1228" s="470"/>
      <c r="E1228" s="471"/>
      <c r="F1228" s="137">
        <v>7452591</v>
      </c>
      <c r="G1228" s="560"/>
      <c r="H1228" s="802"/>
      <c r="I1228" s="607"/>
      <c r="J1228" s="235">
        <v>12217953</v>
      </c>
      <c r="K1228" s="610"/>
      <c r="L1228" s="613"/>
      <c r="N1228" s="613"/>
      <c r="O1228" s="506"/>
      <c r="P1228" s="474"/>
    </row>
    <row r="1229" spans="1:16" ht="39" customHeight="1" x14ac:dyDescent="0.25">
      <c r="A1229" s="693"/>
      <c r="B1229" s="656"/>
      <c r="C1229" s="469"/>
      <c r="D1229" s="470"/>
      <c r="E1229" s="471"/>
      <c r="F1229" s="137">
        <v>5446125</v>
      </c>
      <c r="G1229" s="560"/>
      <c r="H1229" s="802"/>
      <c r="I1229" s="607"/>
      <c r="J1229" s="403">
        <v>7452591</v>
      </c>
      <c r="K1229" s="610"/>
      <c r="L1229" s="613"/>
      <c r="N1229" s="613"/>
      <c r="O1229" s="506"/>
      <c r="P1229" s="474"/>
    </row>
    <row r="1230" spans="1:16" ht="39" customHeight="1" x14ac:dyDescent="0.25">
      <c r="A1230" s="693"/>
      <c r="B1230" s="656"/>
      <c r="C1230" s="469"/>
      <c r="D1230" s="470"/>
      <c r="E1230" s="471"/>
      <c r="F1230" s="137">
        <v>3439657.8</v>
      </c>
      <c r="G1230" s="560"/>
      <c r="H1230" s="802"/>
      <c r="I1230" s="607"/>
      <c r="J1230" s="403">
        <v>5446125</v>
      </c>
      <c r="K1230" s="610"/>
      <c r="L1230" s="613"/>
      <c r="N1230" s="613"/>
      <c r="O1230" s="506"/>
      <c r="P1230" s="474"/>
    </row>
    <row r="1231" spans="1:16" ht="39" customHeight="1" x14ac:dyDescent="0.25">
      <c r="A1231" s="807"/>
      <c r="B1231" s="656"/>
      <c r="C1231" s="628"/>
      <c r="D1231" s="123">
        <v>14</v>
      </c>
      <c r="E1231" s="119" t="s">
        <v>328</v>
      </c>
      <c r="F1231" s="363">
        <v>4886648</v>
      </c>
      <c r="G1231" s="117">
        <f>F1231</f>
        <v>4886648</v>
      </c>
      <c r="H1231" s="926"/>
      <c r="I1231" s="608"/>
      <c r="J1231" s="403">
        <v>8326305.7999999998</v>
      </c>
      <c r="K1231" s="611"/>
      <c r="L1231" s="614"/>
      <c r="N1231" s="614"/>
      <c r="O1231" s="615"/>
      <c r="P1231" s="474"/>
    </row>
    <row r="1232" spans="1:16" ht="39" customHeight="1" x14ac:dyDescent="0.25">
      <c r="A1232" s="792" t="s">
        <v>318</v>
      </c>
      <c r="B1232" s="658">
        <v>200061488</v>
      </c>
      <c r="C1232" s="469" t="s">
        <v>227</v>
      </c>
      <c r="D1232" s="470">
        <v>294</v>
      </c>
      <c r="E1232" s="471" t="s">
        <v>11</v>
      </c>
      <c r="F1232" s="137">
        <v>20006148.800000001</v>
      </c>
      <c r="G1232" s="560">
        <f>SUM(F1232:F1238)</f>
        <v>181515677.38000003</v>
      </c>
      <c r="H1232" s="583">
        <f>SUM(G1232:G1238)</f>
        <v>181515677.38000003</v>
      </c>
      <c r="I1232" s="504"/>
      <c r="J1232" s="386">
        <v>20006148</v>
      </c>
      <c r="K1232" s="605">
        <f>SUM(J1232:J1238)</f>
        <v>181515673.91</v>
      </c>
      <c r="L1232" s="505"/>
      <c r="M1232" s="121"/>
      <c r="N1232" s="505"/>
      <c r="O1232" s="497" t="s">
        <v>674</v>
      </c>
      <c r="P1232" s="474" t="s">
        <v>439</v>
      </c>
    </row>
    <row r="1233" spans="1:16" ht="39" customHeight="1" x14ac:dyDescent="0.25">
      <c r="A1233" s="792"/>
      <c r="B1233" s="658"/>
      <c r="C1233" s="469"/>
      <c r="D1233" s="470"/>
      <c r="E1233" s="471"/>
      <c r="F1233" s="124">
        <v>41412728.020000003</v>
      </c>
      <c r="G1233" s="560"/>
      <c r="H1233" s="583"/>
      <c r="I1233" s="504"/>
      <c r="J1233" s="234">
        <v>41412728.020000003</v>
      </c>
      <c r="K1233" s="717"/>
      <c r="L1233" s="505"/>
      <c r="M1233" s="121"/>
      <c r="N1233" s="505"/>
      <c r="O1233" s="497"/>
      <c r="P1233" s="474"/>
    </row>
    <row r="1234" spans="1:16" ht="39" customHeight="1" x14ac:dyDescent="0.25">
      <c r="A1234" s="792"/>
      <c r="B1234" s="658"/>
      <c r="C1234" s="469"/>
      <c r="D1234" s="470"/>
      <c r="E1234" s="471"/>
      <c r="F1234" s="124">
        <v>47714664.890000001</v>
      </c>
      <c r="G1234" s="560"/>
      <c r="H1234" s="583"/>
      <c r="I1234" s="504"/>
      <c r="J1234" s="234">
        <v>47714664.890000001</v>
      </c>
      <c r="K1234" s="717"/>
      <c r="L1234" s="505"/>
      <c r="M1234" s="121"/>
      <c r="N1234" s="505"/>
      <c r="O1234" s="497"/>
      <c r="P1234" s="474"/>
    </row>
    <row r="1235" spans="1:16" ht="39" customHeight="1" x14ac:dyDescent="0.25">
      <c r="A1235" s="792"/>
      <c r="B1235" s="658"/>
      <c r="C1235" s="469"/>
      <c r="D1235" s="470"/>
      <c r="E1235" s="471"/>
      <c r="F1235" s="124">
        <v>28808854.27</v>
      </c>
      <c r="G1235" s="560"/>
      <c r="H1235" s="583"/>
      <c r="I1235" s="504"/>
      <c r="J1235" s="234">
        <v>12603872</v>
      </c>
      <c r="K1235" s="717"/>
      <c r="L1235" s="505"/>
      <c r="M1235" s="121"/>
      <c r="N1235" s="505"/>
      <c r="O1235" s="497"/>
      <c r="P1235" s="474"/>
    </row>
    <row r="1236" spans="1:16" ht="39" customHeight="1" x14ac:dyDescent="0.25">
      <c r="A1236" s="792"/>
      <c r="B1236" s="658"/>
      <c r="C1236" s="469"/>
      <c r="D1236" s="470"/>
      <c r="E1236" s="471"/>
      <c r="F1236" s="124">
        <v>12603873.74</v>
      </c>
      <c r="G1236" s="560"/>
      <c r="H1236" s="583"/>
      <c r="I1236" s="504"/>
      <c r="J1236" s="234">
        <v>28808854</v>
      </c>
      <c r="K1236" s="717"/>
      <c r="L1236" s="505"/>
      <c r="M1236" s="121"/>
      <c r="N1236" s="505"/>
      <c r="O1236" s="497"/>
      <c r="P1236" s="474"/>
    </row>
    <row r="1237" spans="1:16" ht="39" customHeight="1" x14ac:dyDescent="0.25">
      <c r="A1237" s="792"/>
      <c r="B1237" s="658"/>
      <c r="C1237" s="469"/>
      <c r="D1237" s="470"/>
      <c r="E1237" s="471"/>
      <c r="F1237" s="124">
        <v>30969407.66</v>
      </c>
      <c r="G1237" s="560"/>
      <c r="H1237" s="583"/>
      <c r="I1237" s="504"/>
      <c r="J1237" s="234">
        <v>30969407</v>
      </c>
      <c r="K1237" s="717"/>
      <c r="L1237" s="505"/>
      <c r="M1237" s="121"/>
      <c r="N1237" s="505"/>
      <c r="O1237" s="497"/>
      <c r="P1237" s="474"/>
    </row>
    <row r="1238" spans="1:16" ht="39" customHeight="1" x14ac:dyDescent="0.25">
      <c r="A1238" s="792"/>
      <c r="B1238" s="658"/>
      <c r="C1238" s="469"/>
      <c r="D1238" s="470"/>
      <c r="E1238" s="471"/>
      <c r="F1238" s="124"/>
      <c r="G1238" s="560"/>
      <c r="H1238" s="583"/>
      <c r="I1238" s="504"/>
      <c r="J1238" s="234"/>
      <c r="K1238" s="717"/>
      <c r="L1238" s="505"/>
      <c r="M1238" s="121"/>
      <c r="N1238" s="505"/>
      <c r="O1238" s="497"/>
      <c r="P1238" s="474"/>
    </row>
    <row r="1239" spans="1:16" ht="75" customHeight="1" x14ac:dyDescent="0.25">
      <c r="A1239" s="229" t="s">
        <v>319</v>
      </c>
      <c r="B1239" s="139">
        <v>172782621.19999999</v>
      </c>
      <c r="C1239" s="122" t="s">
        <v>226</v>
      </c>
      <c r="D1239" s="125">
        <v>301</v>
      </c>
      <c r="E1239" s="122" t="s">
        <v>10</v>
      </c>
      <c r="F1239" s="126">
        <v>0</v>
      </c>
      <c r="G1239" s="126"/>
      <c r="H1239" s="138">
        <v>0</v>
      </c>
      <c r="I1239" s="140">
        <v>0</v>
      </c>
      <c r="J1239" s="140"/>
      <c r="K1239" s="141">
        <v>0</v>
      </c>
      <c r="L1239" s="130">
        <v>0</v>
      </c>
      <c r="M1239" s="130"/>
      <c r="N1239" s="130">
        <v>0</v>
      </c>
      <c r="O1239" s="120" t="s">
        <v>401</v>
      </c>
      <c r="P1239" s="213" t="s">
        <v>442</v>
      </c>
    </row>
    <row r="1240" spans="1:16" ht="39" customHeight="1" x14ac:dyDescent="0.25">
      <c r="A1240" s="805" t="s">
        <v>320</v>
      </c>
      <c r="B1240" s="658">
        <v>399998961</v>
      </c>
      <c r="C1240" s="630" t="s">
        <v>99</v>
      </c>
      <c r="D1240" s="632">
        <v>267</v>
      </c>
      <c r="E1240" s="634" t="s">
        <v>11</v>
      </c>
      <c r="F1240" s="118">
        <v>39999896</v>
      </c>
      <c r="G1240" s="579">
        <f>SUM(F1240:F1243)</f>
        <v>115959699</v>
      </c>
      <c r="H1240" s="566">
        <f>SUM(G1240:G1243)</f>
        <v>115959699</v>
      </c>
      <c r="I1240" s="522">
        <f>(B1240-H1240)</f>
        <v>284039262</v>
      </c>
      <c r="J1240" s="157">
        <v>39999896</v>
      </c>
      <c r="K1240" s="521">
        <f>SUM(J1240:J1241)</f>
        <v>115959699</v>
      </c>
      <c r="L1240" s="522">
        <f>(B1240-K1240)</f>
        <v>284039262</v>
      </c>
      <c r="M1240" s="121"/>
      <c r="N1240" s="522">
        <f>(I1240-L1240)</f>
        <v>0</v>
      </c>
      <c r="O1240" s="497" t="s">
        <v>675</v>
      </c>
      <c r="P1240" s="474" t="s">
        <v>436</v>
      </c>
    </row>
    <row r="1241" spans="1:16" ht="39" customHeight="1" x14ac:dyDescent="0.25">
      <c r="A1241" s="792"/>
      <c r="B1241" s="658"/>
      <c r="C1241" s="469"/>
      <c r="D1241" s="470"/>
      <c r="E1241" s="471"/>
      <c r="F1241" s="85">
        <v>75959803</v>
      </c>
      <c r="G1241" s="560"/>
      <c r="H1241" s="583"/>
      <c r="I1241" s="522"/>
      <c r="J1241" s="157">
        <v>75959803</v>
      </c>
      <c r="K1241" s="521"/>
      <c r="L1241" s="522"/>
      <c r="M1241" s="121"/>
      <c r="N1241" s="522"/>
      <c r="O1241" s="497"/>
      <c r="P1241" s="474"/>
    </row>
    <row r="1242" spans="1:16" ht="39" customHeight="1" x14ac:dyDescent="0.25">
      <c r="A1242" s="792"/>
      <c r="B1242" s="658"/>
      <c r="C1242" s="469"/>
      <c r="D1242" s="470"/>
      <c r="E1242" s="471"/>
      <c r="F1242" s="85"/>
      <c r="G1242" s="560"/>
      <c r="H1242" s="583"/>
      <c r="I1242" s="522"/>
      <c r="J1242" s="157"/>
      <c r="K1242" s="521"/>
      <c r="L1242" s="522"/>
      <c r="M1242" s="121"/>
      <c r="N1242" s="522"/>
      <c r="O1242" s="497"/>
      <c r="P1242" s="474"/>
    </row>
    <row r="1243" spans="1:16" ht="39" customHeight="1" x14ac:dyDescent="0.25">
      <c r="A1243" s="792"/>
      <c r="B1243" s="658"/>
      <c r="C1243" s="469"/>
      <c r="D1243" s="470"/>
      <c r="E1243" s="471"/>
      <c r="F1243" s="85"/>
      <c r="G1243" s="560"/>
      <c r="H1243" s="583"/>
      <c r="I1243" s="522"/>
      <c r="J1243" s="157"/>
      <c r="K1243" s="521"/>
      <c r="L1243" s="522"/>
      <c r="M1243" s="121"/>
      <c r="N1243" s="522"/>
      <c r="O1243" s="497"/>
      <c r="P1243" s="474"/>
    </row>
    <row r="1244" spans="1:16" ht="39" customHeight="1" x14ac:dyDescent="0.25">
      <c r="A1244" s="933" t="s">
        <v>321</v>
      </c>
      <c r="B1244" s="494" t="s">
        <v>588</v>
      </c>
      <c r="C1244" s="628" t="s">
        <v>195</v>
      </c>
      <c r="D1244" s="631">
        <v>273</v>
      </c>
      <c r="E1244" s="633" t="s">
        <v>10</v>
      </c>
      <c r="F1244" s="85">
        <v>128417652</v>
      </c>
      <c r="G1244" s="927">
        <f>SUM(F1244:F1248)</f>
        <v>2133362145.3099999</v>
      </c>
      <c r="H1244" s="560">
        <f>SUM(G1244:G1256)</f>
        <v>4226194869.5900002</v>
      </c>
      <c r="I1244" s="504"/>
      <c r="J1244" s="160"/>
      <c r="K1244" s="505"/>
      <c r="L1244" s="505"/>
      <c r="M1244" s="121"/>
      <c r="N1244" s="505"/>
      <c r="O1244" s="505"/>
      <c r="P1244" s="504"/>
    </row>
    <row r="1245" spans="1:16" ht="39" customHeight="1" x14ac:dyDescent="0.25">
      <c r="A1245" s="934"/>
      <c r="B1245" s="494"/>
      <c r="C1245" s="629"/>
      <c r="D1245" s="635"/>
      <c r="E1245" s="636"/>
      <c r="F1245" s="85">
        <v>1078584584</v>
      </c>
      <c r="G1245" s="928"/>
      <c r="H1245" s="560"/>
      <c r="I1245" s="504"/>
      <c r="J1245" s="160"/>
      <c r="K1245" s="505"/>
      <c r="L1245" s="505"/>
      <c r="M1245" s="121"/>
      <c r="N1245" s="505"/>
      <c r="O1245" s="505"/>
      <c r="P1245" s="504"/>
    </row>
    <row r="1246" spans="1:16" ht="39" customHeight="1" x14ac:dyDescent="0.25">
      <c r="A1246" s="934"/>
      <c r="B1246" s="494"/>
      <c r="C1246" s="629"/>
      <c r="D1246" s="635"/>
      <c r="E1246" s="636"/>
      <c r="F1246" s="85">
        <v>92994014.5</v>
      </c>
      <c r="G1246" s="928"/>
      <c r="H1246" s="560"/>
      <c r="I1246" s="504"/>
      <c r="J1246" s="160"/>
      <c r="K1246" s="505"/>
      <c r="L1246" s="505"/>
      <c r="M1246" s="121"/>
      <c r="N1246" s="505"/>
      <c r="O1246" s="505"/>
      <c r="P1246" s="504"/>
    </row>
    <row r="1247" spans="1:16" ht="39" customHeight="1" x14ac:dyDescent="0.25">
      <c r="A1247" s="934"/>
      <c r="B1247" s="494"/>
      <c r="C1247" s="629"/>
      <c r="D1247" s="635"/>
      <c r="E1247" s="636"/>
      <c r="F1247" s="85">
        <v>781060150.5</v>
      </c>
      <c r="G1247" s="928"/>
      <c r="H1247" s="560"/>
      <c r="I1247" s="504"/>
      <c r="J1247" s="160"/>
      <c r="K1247" s="505"/>
      <c r="L1247" s="505"/>
      <c r="M1247" s="121"/>
      <c r="N1247" s="505"/>
      <c r="O1247" s="505"/>
      <c r="P1247" s="504"/>
    </row>
    <row r="1248" spans="1:16" ht="39" customHeight="1" x14ac:dyDescent="0.25">
      <c r="A1248" s="934"/>
      <c r="B1248" s="494"/>
      <c r="C1248" s="629"/>
      <c r="D1248" s="635"/>
      <c r="E1248" s="636"/>
      <c r="F1248" s="85">
        <v>52305744.310000002</v>
      </c>
      <c r="G1248" s="929"/>
      <c r="H1248" s="560"/>
      <c r="I1248" s="504"/>
      <c r="J1248" s="160"/>
      <c r="K1248" s="505"/>
      <c r="L1248" s="505"/>
      <c r="M1248" s="121"/>
      <c r="N1248" s="505"/>
      <c r="O1248" s="505"/>
      <c r="P1248" s="504"/>
    </row>
    <row r="1249" spans="1:16" ht="39" customHeight="1" x14ac:dyDescent="0.25">
      <c r="A1249" s="934"/>
      <c r="B1249" s="494"/>
      <c r="C1249" s="629"/>
      <c r="D1249" s="635"/>
      <c r="E1249" s="633" t="s">
        <v>11</v>
      </c>
      <c r="F1249" s="85">
        <v>439317870.88999999</v>
      </c>
      <c r="G1249" s="927">
        <f>SUM(F1249:F1253)</f>
        <v>739122022.08000004</v>
      </c>
      <c r="H1249" s="560"/>
      <c r="I1249" s="504"/>
      <c r="J1249" s="160"/>
      <c r="K1249" s="505"/>
      <c r="L1249" s="505"/>
      <c r="M1249" s="121"/>
      <c r="N1249" s="505"/>
      <c r="O1249" s="505"/>
      <c r="P1249" s="504"/>
    </row>
    <row r="1250" spans="1:16" ht="39" customHeight="1" x14ac:dyDescent="0.25">
      <c r="A1250" s="934"/>
      <c r="B1250" s="494"/>
      <c r="C1250" s="629"/>
      <c r="D1250" s="635"/>
      <c r="E1250" s="636"/>
      <c r="F1250" s="85">
        <v>28053048</v>
      </c>
      <c r="G1250" s="928"/>
      <c r="H1250" s="560"/>
      <c r="I1250" s="504"/>
      <c r="J1250" s="160"/>
      <c r="K1250" s="505"/>
      <c r="L1250" s="505"/>
      <c r="M1250" s="121"/>
      <c r="N1250" s="505"/>
      <c r="O1250" s="505"/>
      <c r="P1250" s="504"/>
    </row>
    <row r="1251" spans="1:16" ht="39" customHeight="1" x14ac:dyDescent="0.25">
      <c r="A1251" s="934"/>
      <c r="B1251" s="494"/>
      <c r="C1251" s="629"/>
      <c r="D1251" s="635"/>
      <c r="E1251" s="636"/>
      <c r="F1251" s="85">
        <v>252477432</v>
      </c>
      <c r="G1251" s="928"/>
      <c r="H1251" s="560"/>
      <c r="I1251" s="504"/>
      <c r="J1251" s="160"/>
      <c r="K1251" s="505"/>
      <c r="L1251" s="505"/>
      <c r="M1251" s="121"/>
      <c r="N1251" s="505"/>
      <c r="O1251" s="505"/>
      <c r="P1251" s="504"/>
    </row>
    <row r="1252" spans="1:16" ht="39" customHeight="1" x14ac:dyDescent="0.25">
      <c r="A1252" s="934"/>
      <c r="B1252" s="494"/>
      <c r="C1252" s="629"/>
      <c r="D1252" s="635"/>
      <c r="E1252" s="636"/>
      <c r="F1252" s="85">
        <v>19273671.190000001</v>
      </c>
      <c r="G1252" s="928"/>
      <c r="H1252" s="560"/>
      <c r="I1252" s="504"/>
      <c r="J1252" s="160"/>
      <c r="K1252" s="505"/>
      <c r="L1252" s="505"/>
      <c r="M1252" s="121"/>
      <c r="N1252" s="505"/>
      <c r="O1252" s="505"/>
      <c r="P1252" s="504"/>
    </row>
    <row r="1253" spans="1:16" ht="39" customHeight="1" x14ac:dyDescent="0.25">
      <c r="A1253" s="934"/>
      <c r="B1253" s="494"/>
      <c r="C1253" s="629"/>
      <c r="D1253" s="632"/>
      <c r="E1253" s="634"/>
      <c r="F1253" s="85">
        <v>0</v>
      </c>
      <c r="G1253" s="929"/>
      <c r="H1253" s="560"/>
      <c r="I1253" s="504"/>
      <c r="J1253" s="160"/>
      <c r="K1253" s="505"/>
      <c r="L1253" s="505"/>
      <c r="M1253" s="121"/>
      <c r="N1253" s="505"/>
      <c r="O1253" s="505"/>
      <c r="P1253" s="504"/>
    </row>
    <row r="1254" spans="1:16" ht="39" customHeight="1" x14ac:dyDescent="0.25">
      <c r="A1254" s="934"/>
      <c r="B1254" s="494"/>
      <c r="C1254" s="629"/>
      <c r="D1254" s="631">
        <v>6</v>
      </c>
      <c r="E1254" s="633" t="s">
        <v>196</v>
      </c>
      <c r="F1254" s="85">
        <v>336377319.19999999</v>
      </c>
      <c r="G1254" s="578">
        <f>SUM(F1254:F1256)</f>
        <v>1353710702.2</v>
      </c>
      <c r="H1254" s="560"/>
      <c r="I1254" s="504"/>
      <c r="J1254" s="160"/>
      <c r="K1254" s="505"/>
      <c r="L1254" s="505"/>
      <c r="M1254" s="121"/>
      <c r="N1254" s="505"/>
      <c r="O1254" s="505"/>
      <c r="P1254" s="504"/>
    </row>
    <row r="1255" spans="1:16" ht="39" customHeight="1" x14ac:dyDescent="0.25">
      <c r="A1255" s="934"/>
      <c r="B1255" s="494"/>
      <c r="C1255" s="629"/>
      <c r="D1255" s="635"/>
      <c r="E1255" s="636"/>
      <c r="F1255" s="85">
        <v>411691289</v>
      </c>
      <c r="G1255" s="657"/>
      <c r="H1255" s="560"/>
      <c r="I1255" s="504"/>
      <c r="J1255" s="160"/>
      <c r="K1255" s="505"/>
      <c r="L1255" s="505"/>
      <c r="M1255" s="121"/>
      <c r="N1255" s="505"/>
      <c r="O1255" s="505"/>
      <c r="P1255" s="504"/>
    </row>
    <row r="1256" spans="1:16" ht="39" customHeight="1" x14ac:dyDescent="0.25">
      <c r="A1256" s="935"/>
      <c r="B1256" s="494"/>
      <c r="C1256" s="630"/>
      <c r="D1256" s="635"/>
      <c r="E1256" s="636"/>
      <c r="F1256" s="85">
        <v>605642094</v>
      </c>
      <c r="G1256" s="579"/>
      <c r="H1256" s="560"/>
      <c r="I1256" s="504"/>
      <c r="J1256" s="160"/>
      <c r="K1256" s="505"/>
      <c r="L1256" s="505"/>
      <c r="M1256" s="121"/>
      <c r="N1256" s="505"/>
      <c r="O1256" s="505"/>
      <c r="P1256" s="504"/>
    </row>
    <row r="1257" spans="1:16" ht="39" customHeight="1" x14ac:dyDescent="0.25">
      <c r="A1257" s="933" t="s">
        <v>322</v>
      </c>
      <c r="B1257" s="494" t="s">
        <v>588</v>
      </c>
      <c r="C1257" s="628" t="s">
        <v>195</v>
      </c>
      <c r="D1257" s="631">
        <v>274</v>
      </c>
      <c r="E1257" s="633" t="s">
        <v>11</v>
      </c>
      <c r="F1257" s="85">
        <v>84428697.599999994</v>
      </c>
      <c r="G1257" s="578">
        <f>SUM(F1257:F1258)</f>
        <v>211071744</v>
      </c>
      <c r="H1257" s="930">
        <f>SUM(G1257:G1261)</f>
        <v>299018304</v>
      </c>
      <c r="I1257" s="504"/>
      <c r="J1257" s="160"/>
      <c r="K1257" s="505"/>
      <c r="L1257" s="505"/>
      <c r="M1257" s="121"/>
      <c r="N1257" s="505"/>
      <c r="O1257" s="505"/>
      <c r="P1257" s="504"/>
    </row>
    <row r="1258" spans="1:16" ht="39" customHeight="1" x14ac:dyDescent="0.25">
      <c r="A1258" s="934"/>
      <c r="B1258" s="494"/>
      <c r="C1258" s="629"/>
      <c r="D1258" s="635"/>
      <c r="E1258" s="636"/>
      <c r="F1258" s="85">
        <v>126643046.40000001</v>
      </c>
      <c r="G1258" s="657"/>
      <c r="H1258" s="931"/>
      <c r="I1258" s="504"/>
      <c r="J1258" s="160"/>
      <c r="K1258" s="505"/>
      <c r="L1258" s="505"/>
      <c r="M1258" s="121"/>
      <c r="N1258" s="505"/>
      <c r="O1258" s="505"/>
      <c r="P1258" s="504"/>
    </row>
    <row r="1259" spans="1:16" ht="39" customHeight="1" x14ac:dyDescent="0.25">
      <c r="A1259" s="934"/>
      <c r="B1259" s="494"/>
      <c r="C1259" s="629"/>
      <c r="D1259" s="91">
        <v>6</v>
      </c>
      <c r="E1259" s="92" t="s">
        <v>196</v>
      </c>
      <c r="F1259" s="85">
        <v>841308</v>
      </c>
      <c r="G1259" s="86">
        <f>F1259</f>
        <v>841308</v>
      </c>
      <c r="H1259" s="931"/>
      <c r="I1259" s="504"/>
      <c r="J1259" s="160"/>
      <c r="K1259" s="505"/>
      <c r="L1259" s="505"/>
      <c r="M1259" s="121"/>
      <c r="N1259" s="505"/>
      <c r="O1259" s="505"/>
      <c r="P1259" s="504"/>
    </row>
    <row r="1260" spans="1:16" ht="39" customHeight="1" x14ac:dyDescent="0.25">
      <c r="A1260" s="934"/>
      <c r="B1260" s="494"/>
      <c r="C1260" s="629"/>
      <c r="D1260" s="944">
        <v>7</v>
      </c>
      <c r="E1260" s="633" t="s">
        <v>196</v>
      </c>
      <c r="F1260" s="85">
        <v>51926628</v>
      </c>
      <c r="G1260" s="578">
        <f>SUM(F1260:F1261)</f>
        <v>87105252</v>
      </c>
      <c r="H1260" s="931"/>
      <c r="I1260" s="504"/>
      <c r="J1260" s="160"/>
      <c r="K1260" s="505"/>
      <c r="L1260" s="505"/>
      <c r="M1260" s="121"/>
      <c r="N1260" s="505"/>
      <c r="O1260" s="505"/>
      <c r="P1260" s="504"/>
    </row>
    <row r="1261" spans="1:16" ht="39" customHeight="1" x14ac:dyDescent="0.25">
      <c r="A1261" s="935"/>
      <c r="B1261" s="494"/>
      <c r="C1261" s="630"/>
      <c r="D1261" s="946"/>
      <c r="E1261" s="634"/>
      <c r="F1261" s="85">
        <v>35178624</v>
      </c>
      <c r="G1261" s="579"/>
      <c r="H1261" s="932"/>
      <c r="I1261" s="504"/>
      <c r="J1261" s="160"/>
      <c r="K1261" s="505"/>
      <c r="L1261" s="505"/>
      <c r="M1261" s="121"/>
      <c r="N1261" s="505"/>
      <c r="O1261" s="505"/>
      <c r="P1261" s="504"/>
    </row>
    <row r="1262" spans="1:16" ht="39" customHeight="1" x14ac:dyDescent="0.25">
      <c r="A1262" s="792" t="s">
        <v>323</v>
      </c>
      <c r="B1262" s="519">
        <v>3042270291</v>
      </c>
      <c r="C1262" s="469" t="s">
        <v>227</v>
      </c>
      <c r="D1262" s="470">
        <v>293</v>
      </c>
      <c r="E1262" s="471" t="s">
        <v>10</v>
      </c>
      <c r="F1262" s="85">
        <v>267010256.09</v>
      </c>
      <c r="G1262" s="481">
        <f>SUM(F1262:F1268)</f>
        <v>1391381070.6899998</v>
      </c>
      <c r="H1262" s="583">
        <f>SUM(G1262:G1282)</f>
        <v>2819380578.1899996</v>
      </c>
      <c r="I1262" s="522">
        <f>(B1262-H1262)</f>
        <v>222889712.81000042</v>
      </c>
      <c r="J1262" s="382">
        <v>267010256.09</v>
      </c>
      <c r="K1262" s="721">
        <f>SUM(J1262:J1282)</f>
        <v>2819380578.1900005</v>
      </c>
      <c r="L1262" s="522">
        <f>(B1262-K1262)</f>
        <v>222889712.80999947</v>
      </c>
      <c r="M1262" s="121"/>
      <c r="N1262" s="522">
        <f>(I1262-L1262)</f>
        <v>9.5367431640625E-7</v>
      </c>
      <c r="O1262" s="497" t="s">
        <v>676</v>
      </c>
      <c r="P1262" s="474" t="s">
        <v>439</v>
      </c>
    </row>
    <row r="1263" spans="1:16" ht="39" customHeight="1" x14ac:dyDescent="0.25">
      <c r="A1263" s="792"/>
      <c r="B1263" s="519"/>
      <c r="C1263" s="469"/>
      <c r="D1263" s="470"/>
      <c r="E1263" s="471"/>
      <c r="F1263" s="85">
        <v>326369411.38999999</v>
      </c>
      <c r="G1263" s="482"/>
      <c r="H1263" s="583"/>
      <c r="I1263" s="505"/>
      <c r="J1263" s="382">
        <v>326369411.38999999</v>
      </c>
      <c r="K1263" s="721"/>
      <c r="L1263" s="505"/>
      <c r="M1263" s="121"/>
      <c r="N1263" s="505"/>
      <c r="O1263" s="497"/>
      <c r="P1263" s="474"/>
    </row>
    <row r="1264" spans="1:16" ht="39" customHeight="1" x14ac:dyDescent="0.25">
      <c r="A1264" s="792"/>
      <c r="B1264" s="519"/>
      <c r="C1264" s="469"/>
      <c r="D1264" s="470"/>
      <c r="E1264" s="471"/>
      <c r="F1264" s="85">
        <v>146010900.65000001</v>
      </c>
      <c r="G1264" s="482"/>
      <c r="H1264" s="583"/>
      <c r="I1264" s="505"/>
      <c r="J1264" s="382">
        <v>146010900.65000001</v>
      </c>
      <c r="K1264" s="721"/>
      <c r="L1264" s="505"/>
      <c r="M1264" s="121"/>
      <c r="N1264" s="505"/>
      <c r="O1264" s="497"/>
      <c r="P1264" s="474"/>
    </row>
    <row r="1265" spans="1:16" ht="39" customHeight="1" x14ac:dyDescent="0.25">
      <c r="A1265" s="792"/>
      <c r="B1265" s="519"/>
      <c r="C1265" s="469"/>
      <c r="D1265" s="470"/>
      <c r="E1265" s="471"/>
      <c r="F1265" s="85">
        <v>178470641.53999999</v>
      </c>
      <c r="G1265" s="482"/>
      <c r="H1265" s="583"/>
      <c r="I1265" s="505"/>
      <c r="J1265" s="382">
        <v>178470641.53999999</v>
      </c>
      <c r="K1265" s="721"/>
      <c r="L1265" s="505"/>
      <c r="M1265" s="121"/>
      <c r="N1265" s="505"/>
      <c r="O1265" s="497"/>
      <c r="P1265" s="474"/>
    </row>
    <row r="1266" spans="1:16" ht="39" customHeight="1" x14ac:dyDescent="0.25">
      <c r="A1266" s="792"/>
      <c r="B1266" s="519"/>
      <c r="C1266" s="469"/>
      <c r="D1266" s="470"/>
      <c r="E1266" s="471"/>
      <c r="F1266" s="85">
        <v>167934603.06999999</v>
      </c>
      <c r="G1266" s="482"/>
      <c r="H1266" s="583"/>
      <c r="I1266" s="505"/>
      <c r="J1266" s="382">
        <v>167934603.06999999</v>
      </c>
      <c r="K1266" s="721"/>
      <c r="L1266" s="505"/>
      <c r="M1266" s="121"/>
      <c r="N1266" s="505"/>
      <c r="O1266" s="497"/>
      <c r="P1266" s="474"/>
    </row>
    <row r="1267" spans="1:16" ht="39" customHeight="1" x14ac:dyDescent="0.25">
      <c r="A1267" s="792"/>
      <c r="B1267" s="519"/>
      <c r="C1267" s="469"/>
      <c r="D1267" s="470"/>
      <c r="E1267" s="471"/>
      <c r="F1267" s="85">
        <v>205268210.88</v>
      </c>
      <c r="G1267" s="482"/>
      <c r="H1267" s="583"/>
      <c r="I1267" s="505"/>
      <c r="J1267" s="382">
        <v>205268210.88</v>
      </c>
      <c r="K1267" s="721"/>
      <c r="L1267" s="505"/>
      <c r="M1267" s="121"/>
      <c r="N1267" s="505"/>
      <c r="O1267" s="497"/>
      <c r="P1267" s="474"/>
    </row>
    <row r="1268" spans="1:16" ht="39" customHeight="1" x14ac:dyDescent="0.25">
      <c r="A1268" s="792"/>
      <c r="B1268" s="519"/>
      <c r="C1268" s="469"/>
      <c r="D1268" s="470"/>
      <c r="E1268" s="471"/>
      <c r="F1268" s="85">
        <v>100317047.06999999</v>
      </c>
      <c r="G1268" s="483"/>
      <c r="H1268" s="583"/>
      <c r="I1268" s="505"/>
      <c r="J1268" s="382">
        <v>100317047.06999999</v>
      </c>
      <c r="K1268" s="721"/>
      <c r="L1268" s="505"/>
      <c r="M1268" s="121"/>
      <c r="N1268" s="505"/>
      <c r="O1268" s="497"/>
      <c r="P1268" s="474"/>
    </row>
    <row r="1269" spans="1:16" ht="39" customHeight="1" x14ac:dyDescent="0.25">
      <c r="A1269" s="792"/>
      <c r="B1269" s="519"/>
      <c r="C1269" s="469"/>
      <c r="D1269" s="470"/>
      <c r="E1269" s="471" t="s">
        <v>11</v>
      </c>
      <c r="F1269" s="85">
        <v>122618569.36</v>
      </c>
      <c r="G1269" s="481">
        <f>SUM(F1269:F1275)</f>
        <v>441639393.74000001</v>
      </c>
      <c r="H1269" s="583"/>
      <c r="I1269" s="505"/>
      <c r="J1269" s="382">
        <v>122618569.36</v>
      </c>
      <c r="K1269" s="721"/>
      <c r="L1269" s="505"/>
      <c r="M1269" s="121"/>
      <c r="N1269" s="505"/>
      <c r="O1269" s="497"/>
      <c r="P1269" s="474"/>
    </row>
    <row r="1270" spans="1:16" ht="39" customHeight="1" x14ac:dyDescent="0.25">
      <c r="A1270" s="792"/>
      <c r="B1270" s="519"/>
      <c r="C1270" s="469"/>
      <c r="D1270" s="470"/>
      <c r="E1270" s="471"/>
      <c r="F1270" s="85">
        <v>44943643.590000004</v>
      </c>
      <c r="G1270" s="482"/>
      <c r="H1270" s="583"/>
      <c r="I1270" s="505"/>
      <c r="J1270" s="382">
        <v>44943643.590000004</v>
      </c>
      <c r="K1270" s="721"/>
      <c r="L1270" s="505"/>
      <c r="M1270" s="121"/>
      <c r="N1270" s="505"/>
      <c r="O1270" s="497"/>
      <c r="P1270" s="474"/>
    </row>
    <row r="1271" spans="1:16" ht="39" customHeight="1" x14ac:dyDescent="0.25">
      <c r="A1271" s="792"/>
      <c r="B1271" s="519"/>
      <c r="C1271" s="469"/>
      <c r="D1271" s="470"/>
      <c r="E1271" s="471"/>
      <c r="F1271" s="85">
        <v>54935082.710000001</v>
      </c>
      <c r="G1271" s="482"/>
      <c r="H1271" s="583"/>
      <c r="I1271" s="505"/>
      <c r="J1271" s="382">
        <v>54935082.710000001</v>
      </c>
      <c r="K1271" s="721"/>
      <c r="L1271" s="505"/>
      <c r="M1271" s="121"/>
      <c r="N1271" s="505"/>
      <c r="O1271" s="497"/>
      <c r="P1271" s="474"/>
    </row>
    <row r="1272" spans="1:16" ht="39" customHeight="1" x14ac:dyDescent="0.25">
      <c r="A1272" s="792"/>
      <c r="B1272" s="519"/>
      <c r="C1272" s="469"/>
      <c r="D1272" s="470"/>
      <c r="E1272" s="471"/>
      <c r="F1272" s="85">
        <v>98610031.540000007</v>
      </c>
      <c r="G1272" s="482"/>
      <c r="H1272" s="583"/>
      <c r="I1272" s="505"/>
      <c r="J1272" s="382">
        <v>98610031.540000007</v>
      </c>
      <c r="K1272" s="721"/>
      <c r="L1272" s="505"/>
      <c r="M1272" s="121"/>
      <c r="N1272" s="505"/>
      <c r="O1272" s="497"/>
      <c r="P1272" s="474"/>
    </row>
    <row r="1273" spans="1:16" ht="39" customHeight="1" x14ac:dyDescent="0.25">
      <c r="A1273" s="792"/>
      <c r="B1273" s="519"/>
      <c r="C1273" s="469"/>
      <c r="D1273" s="470"/>
      <c r="E1273" s="471"/>
      <c r="F1273" s="85">
        <v>120532066.54000001</v>
      </c>
      <c r="G1273" s="482"/>
      <c r="H1273" s="583"/>
      <c r="I1273" s="505"/>
      <c r="J1273" s="382">
        <v>120532066.54000001</v>
      </c>
      <c r="K1273" s="721"/>
      <c r="L1273" s="505"/>
      <c r="M1273" s="121"/>
      <c r="N1273" s="505"/>
      <c r="O1273" s="497"/>
      <c r="P1273" s="474"/>
    </row>
    <row r="1274" spans="1:16" ht="39" customHeight="1" x14ac:dyDescent="0.25">
      <c r="A1274" s="792"/>
      <c r="B1274" s="519"/>
      <c r="C1274" s="469"/>
      <c r="D1274" s="470"/>
      <c r="E1274" s="471"/>
      <c r="F1274" s="85"/>
      <c r="G1274" s="482"/>
      <c r="H1274" s="583"/>
      <c r="I1274" s="505"/>
      <c r="J1274" s="160"/>
      <c r="K1274" s="721"/>
      <c r="L1274" s="505"/>
      <c r="M1274" s="121"/>
      <c r="N1274" s="505"/>
      <c r="O1274" s="497"/>
      <c r="P1274" s="474"/>
    </row>
    <row r="1275" spans="1:16" ht="39" customHeight="1" x14ac:dyDescent="0.25">
      <c r="A1275" s="792"/>
      <c r="B1275" s="519"/>
      <c r="C1275" s="469"/>
      <c r="D1275" s="470"/>
      <c r="E1275" s="471"/>
      <c r="F1275" s="85"/>
      <c r="G1275" s="483"/>
      <c r="H1275" s="583"/>
      <c r="I1275" s="505"/>
      <c r="J1275" s="160"/>
      <c r="K1275" s="721"/>
      <c r="L1275" s="505"/>
      <c r="M1275" s="121"/>
      <c r="N1275" s="505"/>
      <c r="O1275" s="497"/>
      <c r="P1275" s="474"/>
    </row>
    <row r="1276" spans="1:16" ht="39" customHeight="1" x14ac:dyDescent="0.25">
      <c r="A1276" s="792"/>
      <c r="B1276" s="519"/>
      <c r="C1276" s="469"/>
      <c r="D1276" s="470">
        <v>2</v>
      </c>
      <c r="E1276" s="471" t="s">
        <v>329</v>
      </c>
      <c r="F1276" s="85">
        <v>319301419.51999998</v>
      </c>
      <c r="G1276" s="560">
        <f>SUM(F1276:F1282)</f>
        <v>986360113.75999987</v>
      </c>
      <c r="H1276" s="583"/>
      <c r="I1276" s="505"/>
      <c r="J1276" s="382">
        <v>319301419.51999998</v>
      </c>
      <c r="K1276" s="721"/>
      <c r="L1276" s="505"/>
      <c r="M1276" s="121"/>
      <c r="N1276" s="505"/>
      <c r="O1276" s="497"/>
      <c r="P1276" s="474"/>
    </row>
    <row r="1277" spans="1:16" ht="39" customHeight="1" x14ac:dyDescent="0.25">
      <c r="A1277" s="792"/>
      <c r="B1277" s="519"/>
      <c r="C1277" s="469"/>
      <c r="D1277" s="470"/>
      <c r="E1277" s="471"/>
      <c r="F1277" s="85">
        <v>174605607.00999999</v>
      </c>
      <c r="G1277" s="560"/>
      <c r="H1277" s="583"/>
      <c r="I1277" s="505"/>
      <c r="J1277" s="382">
        <v>174605607.00999999</v>
      </c>
      <c r="K1277" s="721"/>
      <c r="L1277" s="505"/>
      <c r="M1277" s="121"/>
      <c r="N1277" s="505"/>
      <c r="O1277" s="497"/>
      <c r="P1277" s="474"/>
    </row>
    <row r="1278" spans="1:16" ht="39" customHeight="1" x14ac:dyDescent="0.25">
      <c r="A1278" s="792"/>
      <c r="B1278" s="519"/>
      <c r="C1278" s="469"/>
      <c r="D1278" s="470"/>
      <c r="E1278" s="471"/>
      <c r="F1278" s="85">
        <v>200822837.05000001</v>
      </c>
      <c r="G1278" s="560"/>
      <c r="H1278" s="583"/>
      <c r="I1278" s="505"/>
      <c r="J1278" s="382">
        <v>200822837.05000001</v>
      </c>
      <c r="K1278" s="721"/>
      <c r="L1278" s="505"/>
      <c r="M1278" s="121"/>
      <c r="N1278" s="505"/>
      <c r="O1278" s="497"/>
      <c r="P1278" s="474"/>
    </row>
    <row r="1279" spans="1:16" ht="39" customHeight="1" x14ac:dyDescent="0.25">
      <c r="A1279" s="792"/>
      <c r="B1279" s="519"/>
      <c r="C1279" s="469"/>
      <c r="D1279" s="470"/>
      <c r="E1279" s="471"/>
      <c r="F1279" s="85">
        <v>119963090.56999999</v>
      </c>
      <c r="G1279" s="560"/>
      <c r="H1279" s="583"/>
      <c r="I1279" s="505"/>
      <c r="J1279" s="382">
        <v>119963090.56999999</v>
      </c>
      <c r="K1279" s="721"/>
      <c r="L1279" s="505"/>
      <c r="M1279" s="121"/>
      <c r="N1279" s="505"/>
      <c r="O1279" s="497"/>
      <c r="P1279" s="474"/>
    </row>
    <row r="1280" spans="1:16" ht="39" customHeight="1" x14ac:dyDescent="0.25">
      <c r="A1280" s="792"/>
      <c r="B1280" s="519"/>
      <c r="C1280" s="469"/>
      <c r="D1280" s="470"/>
      <c r="E1280" s="471"/>
      <c r="F1280" s="85">
        <v>53745385.689999998</v>
      </c>
      <c r="G1280" s="560"/>
      <c r="H1280" s="583"/>
      <c r="I1280" s="505"/>
      <c r="J1280" s="382">
        <v>53745385.689999998</v>
      </c>
      <c r="K1280" s="721"/>
      <c r="L1280" s="505"/>
      <c r="M1280" s="121"/>
      <c r="N1280" s="505"/>
      <c r="O1280" s="497"/>
      <c r="P1280" s="474"/>
    </row>
    <row r="1281" spans="1:16" ht="39" customHeight="1" x14ac:dyDescent="0.25">
      <c r="A1281" s="792"/>
      <c r="B1281" s="519"/>
      <c r="C1281" s="469"/>
      <c r="D1281" s="470"/>
      <c r="E1281" s="471"/>
      <c r="F1281" s="85">
        <v>117921773.92</v>
      </c>
      <c r="G1281" s="560"/>
      <c r="H1281" s="583"/>
      <c r="I1281" s="505"/>
      <c r="J1281" s="382">
        <v>117921773.92</v>
      </c>
      <c r="K1281" s="721"/>
      <c r="L1281" s="505"/>
      <c r="M1281" s="121"/>
      <c r="N1281" s="505"/>
      <c r="O1281" s="497"/>
      <c r="P1281" s="474"/>
    </row>
    <row r="1282" spans="1:16" ht="39" customHeight="1" x14ac:dyDescent="0.25">
      <c r="A1282" s="792"/>
      <c r="B1282" s="519"/>
      <c r="C1282" s="469"/>
      <c r="D1282" s="470"/>
      <c r="E1282" s="471"/>
      <c r="F1282" s="85"/>
      <c r="G1282" s="560"/>
      <c r="H1282" s="583"/>
      <c r="I1282" s="505"/>
      <c r="J1282" s="160"/>
      <c r="K1282" s="721"/>
      <c r="L1282" s="505"/>
      <c r="M1282" s="121"/>
      <c r="N1282" s="505"/>
      <c r="O1282" s="497"/>
      <c r="P1282" s="474"/>
    </row>
    <row r="1283" spans="1:16" ht="39" customHeight="1" x14ac:dyDescent="0.25">
      <c r="A1283" s="791" t="s">
        <v>324</v>
      </c>
      <c r="B1283" s="519">
        <v>2589061191</v>
      </c>
      <c r="C1283" s="541" t="s">
        <v>226</v>
      </c>
      <c r="D1283" s="660">
        <v>300</v>
      </c>
      <c r="E1283" s="637" t="s">
        <v>11</v>
      </c>
      <c r="F1283" s="112">
        <v>487788428.13</v>
      </c>
      <c r="G1283" s="637">
        <f>SUM(F1283:F1285)</f>
        <v>1390863849.8499999</v>
      </c>
      <c r="H1283" s="706">
        <f>SUM(G1283:G1288)</f>
        <v>2236274277.3999996</v>
      </c>
      <c r="I1283" s="522">
        <f>(B1283-H1283)</f>
        <v>352786913.60000038</v>
      </c>
      <c r="J1283" s="289">
        <v>776718507</v>
      </c>
      <c r="K1283" s="540">
        <f>SUM(J1283:J1288)</f>
        <v>2236274277.4000001</v>
      </c>
      <c r="L1283" s="522">
        <f>(B1283-K1283)</f>
        <v>352786913.5999999</v>
      </c>
      <c r="M1283" s="121"/>
      <c r="N1283" s="522">
        <f>(I1283-L1283)</f>
        <v>4.76837158203125E-7</v>
      </c>
      <c r="O1283" s="497" t="s">
        <v>400</v>
      </c>
      <c r="P1283" s="481" t="s">
        <v>587</v>
      </c>
    </row>
    <row r="1284" spans="1:16" ht="39" customHeight="1" x14ac:dyDescent="0.25">
      <c r="A1284" s="791"/>
      <c r="B1284" s="519"/>
      <c r="C1284" s="541"/>
      <c r="D1284" s="660"/>
      <c r="E1284" s="637"/>
      <c r="F1284" s="112">
        <v>612993191.38</v>
      </c>
      <c r="G1284" s="637"/>
      <c r="H1284" s="707"/>
      <c r="I1284" s="505"/>
      <c r="J1284" s="289">
        <v>976085386.5</v>
      </c>
      <c r="K1284" s="540"/>
      <c r="L1284" s="505"/>
      <c r="M1284" s="121"/>
      <c r="N1284" s="505"/>
      <c r="O1284" s="497"/>
      <c r="P1284" s="662"/>
    </row>
    <row r="1285" spans="1:16" ht="39" customHeight="1" x14ac:dyDescent="0.25">
      <c r="A1285" s="791"/>
      <c r="B1285" s="519"/>
      <c r="C1285" s="541"/>
      <c r="D1285" s="660"/>
      <c r="E1285" s="637"/>
      <c r="F1285" s="112">
        <v>290082230.33999997</v>
      </c>
      <c r="G1285" s="637"/>
      <c r="H1285" s="707"/>
      <c r="I1285" s="505"/>
      <c r="J1285" s="289">
        <v>483470383.89999998</v>
      </c>
      <c r="K1285" s="540"/>
      <c r="L1285" s="505"/>
      <c r="M1285" s="121"/>
      <c r="N1285" s="505"/>
      <c r="O1285" s="497"/>
      <c r="P1285" s="662"/>
    </row>
    <row r="1286" spans="1:16" ht="39" customHeight="1" x14ac:dyDescent="0.25">
      <c r="A1286" s="791"/>
      <c r="B1286" s="519"/>
      <c r="C1286" s="541"/>
      <c r="D1286" s="660">
        <v>2</v>
      </c>
      <c r="E1286" s="637" t="s">
        <v>311</v>
      </c>
      <c r="F1286" s="112">
        <v>288930078.87</v>
      </c>
      <c r="G1286" s="637">
        <f>SUM(F1286:F1288)</f>
        <v>845410427.54999995</v>
      </c>
      <c r="H1286" s="707"/>
      <c r="I1286" s="505"/>
      <c r="J1286" s="289"/>
      <c r="K1286" s="540"/>
      <c r="L1286" s="505"/>
      <c r="M1286" s="121"/>
      <c r="N1286" s="505"/>
      <c r="O1286" s="497"/>
      <c r="P1286" s="662"/>
    </row>
    <row r="1287" spans="1:16" ht="39" customHeight="1" x14ac:dyDescent="0.25">
      <c r="A1287" s="791"/>
      <c r="B1287" s="519"/>
      <c r="C1287" s="541"/>
      <c r="D1287" s="660"/>
      <c r="E1287" s="637"/>
      <c r="F1287" s="112">
        <v>363092195.12</v>
      </c>
      <c r="G1287" s="637"/>
      <c r="H1287" s="707"/>
      <c r="I1287" s="505"/>
      <c r="J1287" s="289"/>
      <c r="K1287" s="540"/>
      <c r="L1287" s="505"/>
      <c r="M1287" s="121"/>
      <c r="N1287" s="505"/>
      <c r="O1287" s="497"/>
      <c r="P1287" s="662"/>
    </row>
    <row r="1288" spans="1:16" ht="39" customHeight="1" x14ac:dyDescent="0.25">
      <c r="A1288" s="791"/>
      <c r="B1288" s="519"/>
      <c r="C1288" s="541"/>
      <c r="D1288" s="660"/>
      <c r="E1288" s="637"/>
      <c r="F1288" s="112">
        <v>193388153.56</v>
      </c>
      <c r="G1288" s="637"/>
      <c r="H1288" s="708"/>
      <c r="I1288" s="505"/>
      <c r="J1288" s="289"/>
      <c r="K1288" s="540"/>
      <c r="L1288" s="505"/>
      <c r="M1288" s="121"/>
      <c r="N1288" s="505"/>
      <c r="O1288" s="497"/>
      <c r="P1288" s="663"/>
    </row>
    <row r="1289" spans="1:16" ht="39" customHeight="1" x14ac:dyDescent="0.25">
      <c r="A1289" s="903" t="s">
        <v>325</v>
      </c>
      <c r="B1289" s="519">
        <v>166719260</v>
      </c>
      <c r="C1289" s="628" t="s">
        <v>200</v>
      </c>
      <c r="D1289" s="631">
        <v>9</v>
      </c>
      <c r="E1289" s="633" t="s">
        <v>253</v>
      </c>
      <c r="F1289" s="85">
        <v>16671926</v>
      </c>
      <c r="G1289" s="709">
        <v>149433807.13</v>
      </c>
      <c r="H1289" s="578">
        <f>SUM(F1289:F1292)</f>
        <v>149433807.13</v>
      </c>
      <c r="I1289" s="664">
        <v>17285452.870000005</v>
      </c>
      <c r="J1289" s="289">
        <v>16671926</v>
      </c>
      <c r="K1289" s="559">
        <f>SUM(J1289:J1292)</f>
        <v>149433807.13</v>
      </c>
      <c r="L1289" s="522">
        <f>(B1289-K1289)</f>
        <v>17285452.870000005</v>
      </c>
      <c r="M1289" s="121"/>
      <c r="N1289" s="522">
        <f>(I1289-L1289)</f>
        <v>0</v>
      </c>
      <c r="O1289" s="497" t="s">
        <v>589</v>
      </c>
      <c r="P1289" s="504"/>
    </row>
    <row r="1290" spans="1:16" ht="39" customHeight="1" x14ac:dyDescent="0.25">
      <c r="A1290" s="904"/>
      <c r="B1290" s="519"/>
      <c r="C1290" s="629"/>
      <c r="D1290" s="635"/>
      <c r="E1290" s="636"/>
      <c r="F1290" s="85">
        <v>85481966.180000007</v>
      </c>
      <c r="G1290" s="662"/>
      <c r="H1290" s="657"/>
      <c r="I1290" s="665"/>
      <c r="J1290" s="289">
        <v>85481966.180000007</v>
      </c>
      <c r="K1290" s="559"/>
      <c r="L1290" s="505"/>
      <c r="M1290" s="121"/>
      <c r="N1290" s="505"/>
      <c r="O1290" s="497"/>
      <c r="P1290" s="504"/>
    </row>
    <row r="1291" spans="1:16" ht="39" customHeight="1" x14ac:dyDescent="0.25">
      <c r="A1291" s="904"/>
      <c r="B1291" s="519"/>
      <c r="C1291" s="629"/>
      <c r="D1291" s="635"/>
      <c r="E1291" s="636"/>
      <c r="F1291" s="85">
        <v>47279914.950000003</v>
      </c>
      <c r="G1291" s="662"/>
      <c r="H1291" s="657"/>
      <c r="I1291" s="665"/>
      <c r="J1291" s="289">
        <v>47279914.950000003</v>
      </c>
      <c r="K1291" s="559"/>
      <c r="L1291" s="505"/>
      <c r="M1291" s="121"/>
      <c r="N1291" s="505"/>
      <c r="O1291" s="497"/>
      <c r="P1291" s="504"/>
    </row>
    <row r="1292" spans="1:16" ht="39" customHeight="1" x14ac:dyDescent="0.25">
      <c r="A1292" s="805"/>
      <c r="B1292" s="519"/>
      <c r="C1292" s="630"/>
      <c r="D1292" s="632"/>
      <c r="E1292" s="634"/>
      <c r="F1292" s="85"/>
      <c r="G1292" s="663"/>
      <c r="H1292" s="579"/>
      <c r="I1292" s="666"/>
      <c r="J1292" s="289"/>
      <c r="K1292" s="559"/>
      <c r="L1292" s="505"/>
      <c r="M1292" s="121"/>
      <c r="N1292" s="505"/>
      <c r="O1292" s="497"/>
      <c r="P1292" s="504"/>
    </row>
    <row r="1293" spans="1:16" ht="39" customHeight="1" x14ac:dyDescent="0.25">
      <c r="A1293" s="215" t="s">
        <v>326</v>
      </c>
      <c r="B1293" s="186" t="s">
        <v>38</v>
      </c>
      <c r="C1293" s="84" t="s">
        <v>99</v>
      </c>
      <c r="D1293" s="108">
        <v>268</v>
      </c>
      <c r="E1293" s="88" t="s">
        <v>11</v>
      </c>
      <c r="F1293" s="85"/>
      <c r="G1293" s="107"/>
      <c r="H1293" s="86"/>
    </row>
    <row r="1294" spans="1:16" ht="39" customHeight="1" x14ac:dyDescent="0.25">
      <c r="A1294" s="903" t="s">
        <v>327</v>
      </c>
      <c r="B1294" s="519">
        <v>2244984981</v>
      </c>
      <c r="C1294" s="628" t="s">
        <v>200</v>
      </c>
      <c r="D1294" s="631">
        <v>304</v>
      </c>
      <c r="E1294" s="633" t="s">
        <v>10</v>
      </c>
      <c r="F1294" s="85">
        <v>47132896.619999997</v>
      </c>
      <c r="G1294" s="481">
        <f>SUM(F1294:F1297)</f>
        <v>1208885256.0999999</v>
      </c>
      <c r="H1294" s="583">
        <f>SUM(G1294:G1305)</f>
        <v>2038080010.8</v>
      </c>
      <c r="I1294" s="705">
        <f>(B1294-H1294)</f>
        <v>206904970.20000005</v>
      </c>
      <c r="J1294" s="161">
        <v>1023171196</v>
      </c>
      <c r="K1294" s="521">
        <v>2038080010.8</v>
      </c>
      <c r="L1294" s="559">
        <v>206904970.20000005</v>
      </c>
      <c r="M1294" s="121"/>
      <c r="N1294" s="559">
        <f>(I1294-L1294)</f>
        <v>0</v>
      </c>
      <c r="O1294" s="497" t="s">
        <v>402</v>
      </c>
      <c r="P1294" s="495" t="s">
        <v>436</v>
      </c>
    </row>
    <row r="1295" spans="1:16" ht="39" customHeight="1" x14ac:dyDescent="0.25">
      <c r="A1295" s="904"/>
      <c r="B1295" s="519"/>
      <c r="C1295" s="629"/>
      <c r="D1295" s="635"/>
      <c r="E1295" s="636"/>
      <c r="F1295" s="85">
        <v>321565361.80000001</v>
      </c>
      <c r="G1295" s="482"/>
      <c r="H1295" s="583"/>
      <c r="I1295" s="705"/>
      <c r="J1295" s="161">
        <v>448996996.19999999</v>
      </c>
      <c r="K1295" s="521"/>
      <c r="L1295" s="559"/>
      <c r="M1295" s="121"/>
      <c r="N1295" s="559"/>
      <c r="O1295" s="497"/>
      <c r="P1295" s="496"/>
    </row>
    <row r="1296" spans="1:16" ht="39" customHeight="1" x14ac:dyDescent="0.25">
      <c r="A1296" s="904"/>
      <c r="B1296" s="519"/>
      <c r="C1296" s="629"/>
      <c r="D1296" s="635"/>
      <c r="E1296" s="636"/>
      <c r="F1296" s="85">
        <v>107406113.7</v>
      </c>
      <c r="G1296" s="482"/>
      <c r="H1296" s="583"/>
      <c r="I1296" s="705"/>
      <c r="J1296" s="161">
        <v>565911818</v>
      </c>
      <c r="K1296" s="521"/>
      <c r="L1296" s="559"/>
      <c r="M1296" s="121"/>
      <c r="N1296" s="559"/>
      <c r="O1296" s="497"/>
      <c r="P1296" s="496"/>
    </row>
    <row r="1297" spans="1:16" ht="39" customHeight="1" x14ac:dyDescent="0.25">
      <c r="A1297" s="904"/>
      <c r="B1297" s="519"/>
      <c r="C1297" s="629"/>
      <c r="D1297" s="635"/>
      <c r="E1297" s="634"/>
      <c r="F1297" s="85">
        <v>732780883.98000002</v>
      </c>
      <c r="G1297" s="483"/>
      <c r="H1297" s="583"/>
      <c r="I1297" s="705"/>
      <c r="J1297" s="161"/>
      <c r="K1297" s="521"/>
      <c r="L1297" s="559"/>
      <c r="M1297" s="121"/>
      <c r="N1297" s="559"/>
      <c r="O1297" s="497"/>
      <c r="P1297" s="496"/>
    </row>
    <row r="1298" spans="1:16" ht="39" customHeight="1" x14ac:dyDescent="0.25">
      <c r="A1298" s="904"/>
      <c r="B1298" s="519"/>
      <c r="C1298" s="629"/>
      <c r="D1298" s="635"/>
      <c r="E1298" s="633" t="s">
        <v>11</v>
      </c>
      <c r="F1298" s="85">
        <v>59405883.399999999</v>
      </c>
      <c r="G1298" s="481">
        <f>SUM(F1298:F1301)</f>
        <v>464704003.89999998</v>
      </c>
      <c r="H1298" s="583"/>
      <c r="I1298" s="705"/>
      <c r="J1298" s="161"/>
      <c r="K1298" s="521"/>
      <c r="L1298" s="559"/>
      <c r="M1298" s="121"/>
      <c r="N1298" s="559"/>
      <c r="O1298" s="497"/>
      <c r="P1298" s="496"/>
    </row>
    <row r="1299" spans="1:16" ht="39" customHeight="1" x14ac:dyDescent="0.25">
      <c r="A1299" s="904"/>
      <c r="B1299" s="519"/>
      <c r="C1299" s="629"/>
      <c r="D1299" s="635"/>
      <c r="E1299" s="636"/>
      <c r="F1299" s="85">
        <v>405298120.5</v>
      </c>
      <c r="G1299" s="482"/>
      <c r="H1299" s="583"/>
      <c r="I1299" s="705"/>
      <c r="J1299" s="161"/>
      <c r="K1299" s="521"/>
      <c r="L1299" s="559"/>
      <c r="M1299" s="121"/>
      <c r="N1299" s="559"/>
      <c r="O1299" s="497"/>
      <c r="P1299" s="496"/>
    </row>
    <row r="1300" spans="1:16" ht="39" customHeight="1" x14ac:dyDescent="0.25">
      <c r="A1300" s="904"/>
      <c r="B1300" s="519"/>
      <c r="C1300" s="629"/>
      <c r="D1300" s="635"/>
      <c r="E1300" s="636"/>
      <c r="F1300" s="85"/>
      <c r="G1300" s="482"/>
      <c r="H1300" s="583"/>
      <c r="I1300" s="705"/>
      <c r="J1300" s="161"/>
      <c r="K1300" s="521"/>
      <c r="L1300" s="559"/>
      <c r="M1300" s="121"/>
      <c r="N1300" s="559"/>
      <c r="O1300" s="497"/>
      <c r="P1300" s="496"/>
    </row>
    <row r="1301" spans="1:16" ht="39" customHeight="1" x14ac:dyDescent="0.25">
      <c r="A1301" s="904"/>
      <c r="B1301" s="519"/>
      <c r="C1301" s="629"/>
      <c r="D1301" s="632"/>
      <c r="E1301" s="634"/>
      <c r="F1301" s="85"/>
      <c r="G1301" s="483"/>
      <c r="H1301" s="583"/>
      <c r="I1301" s="705"/>
      <c r="J1301" s="161"/>
      <c r="K1301" s="521"/>
      <c r="L1301" s="559"/>
      <c r="M1301" s="121"/>
      <c r="N1301" s="559"/>
      <c r="O1301" s="497"/>
      <c r="P1301" s="496"/>
    </row>
    <row r="1302" spans="1:16" ht="39" customHeight="1" x14ac:dyDescent="0.25">
      <c r="A1302" s="904"/>
      <c r="B1302" s="519"/>
      <c r="C1302" s="629"/>
      <c r="D1302" s="631">
        <v>8</v>
      </c>
      <c r="E1302" s="633" t="s">
        <v>253</v>
      </c>
      <c r="F1302" s="85">
        <v>80298737.780000001</v>
      </c>
      <c r="G1302" s="578">
        <f>SUM(F1302:F1305)</f>
        <v>364490750.80000001</v>
      </c>
      <c r="H1302" s="583"/>
      <c r="I1302" s="705"/>
      <c r="J1302" s="161"/>
      <c r="K1302" s="521"/>
      <c r="L1302" s="559"/>
      <c r="M1302" s="121"/>
      <c r="N1302" s="559"/>
      <c r="O1302" s="497"/>
      <c r="P1302" s="496"/>
    </row>
    <row r="1303" spans="1:16" ht="39" customHeight="1" x14ac:dyDescent="0.25">
      <c r="A1303" s="904"/>
      <c r="B1303" s="519"/>
      <c r="C1303" s="629"/>
      <c r="D1303" s="635"/>
      <c r="E1303" s="636"/>
      <c r="F1303" s="85">
        <v>182984198.31999999</v>
      </c>
      <c r="G1303" s="657"/>
      <c r="H1303" s="583"/>
      <c r="I1303" s="705"/>
      <c r="J1303" s="161"/>
      <c r="K1303" s="521"/>
      <c r="L1303" s="559"/>
      <c r="M1303" s="121"/>
      <c r="N1303" s="559"/>
      <c r="O1303" s="497"/>
      <c r="P1303" s="496"/>
    </row>
    <row r="1304" spans="1:16" ht="39" customHeight="1" x14ac:dyDescent="0.25">
      <c r="A1304" s="904"/>
      <c r="B1304" s="519"/>
      <c r="C1304" s="629"/>
      <c r="D1304" s="635"/>
      <c r="E1304" s="636"/>
      <c r="F1304" s="85">
        <v>101207814.7</v>
      </c>
      <c r="G1304" s="657"/>
      <c r="H1304" s="583"/>
      <c r="I1304" s="705"/>
      <c r="J1304" s="161"/>
      <c r="K1304" s="521"/>
      <c r="L1304" s="559"/>
      <c r="M1304" s="121"/>
      <c r="N1304" s="559"/>
      <c r="O1304" s="497"/>
      <c r="P1304" s="496"/>
    </row>
    <row r="1305" spans="1:16" ht="39" customHeight="1" x14ac:dyDescent="0.25">
      <c r="A1305" s="805"/>
      <c r="B1305" s="519"/>
      <c r="C1305" s="630"/>
      <c r="D1305" s="632"/>
      <c r="E1305" s="634"/>
      <c r="F1305" s="85"/>
      <c r="G1305" s="579"/>
      <c r="H1305" s="583"/>
      <c r="I1305" s="705"/>
      <c r="J1305" s="161"/>
      <c r="K1305" s="521"/>
      <c r="L1305" s="559"/>
      <c r="M1305" s="121"/>
      <c r="N1305" s="559"/>
      <c r="O1305" s="497"/>
      <c r="P1305" s="520"/>
    </row>
    <row r="1306" spans="1:16" ht="39" customHeight="1" x14ac:dyDescent="0.25">
      <c r="A1306" s="933" t="s">
        <v>330</v>
      </c>
      <c r="B1306" s="733" t="s">
        <v>38</v>
      </c>
      <c r="C1306" s="933" t="s">
        <v>308</v>
      </c>
      <c r="D1306" s="633"/>
      <c r="E1306" s="633"/>
      <c r="F1306" s="85"/>
      <c r="G1306" s="107"/>
      <c r="H1306" s="86"/>
    </row>
    <row r="1307" spans="1:16" ht="39" customHeight="1" x14ac:dyDescent="0.25">
      <c r="A1307" s="935"/>
      <c r="B1307" s="733"/>
      <c r="C1307" s="935"/>
      <c r="D1307" s="634"/>
      <c r="E1307" s="634"/>
      <c r="F1307" s="85"/>
      <c r="G1307" s="107"/>
      <c r="H1307" s="86"/>
    </row>
    <row r="1308" spans="1:16" ht="39" customHeight="1" x14ac:dyDescent="0.25">
      <c r="A1308" s="936" t="s">
        <v>331</v>
      </c>
      <c r="B1308" s="725">
        <v>1092267713</v>
      </c>
      <c r="C1308" s="943" t="s">
        <v>212</v>
      </c>
      <c r="D1308" s="470">
        <v>308</v>
      </c>
      <c r="E1308" s="481" t="s">
        <v>10</v>
      </c>
      <c r="F1308" s="107">
        <v>40169128.770000003</v>
      </c>
      <c r="G1308" s="481">
        <f>SUM(F1308:F1311)</f>
        <v>100422821.91999999</v>
      </c>
      <c r="H1308" s="952">
        <f>SUM(F1308:F1320)</f>
        <v>889176266.86000001</v>
      </c>
      <c r="I1308" s="607">
        <f>(B1308-H1308)</f>
        <v>203091446.13999999</v>
      </c>
      <c r="J1308" s="140">
        <v>302680928</v>
      </c>
      <c r="K1308" s="734">
        <f>SUM(J1308:J1320)</f>
        <v>889176269</v>
      </c>
      <c r="L1308" s="613">
        <f>(B1308-K1308)</f>
        <v>203091444</v>
      </c>
      <c r="N1308" s="613">
        <f>(I1308-L1308)</f>
        <v>2.1399999856948853</v>
      </c>
      <c r="O1308" s="722" t="s">
        <v>444</v>
      </c>
      <c r="P1308" s="541" t="s">
        <v>443</v>
      </c>
    </row>
    <row r="1309" spans="1:16" ht="39" customHeight="1" x14ac:dyDescent="0.25">
      <c r="A1309" s="936"/>
      <c r="B1309" s="725"/>
      <c r="C1309" s="943"/>
      <c r="D1309" s="470"/>
      <c r="E1309" s="482"/>
      <c r="F1309" s="107">
        <v>29158391.329999998</v>
      </c>
      <c r="G1309" s="482"/>
      <c r="H1309" s="952"/>
      <c r="I1309" s="607"/>
      <c r="J1309" s="140">
        <v>219713228</v>
      </c>
      <c r="K1309" s="734"/>
      <c r="L1309" s="613"/>
      <c r="N1309" s="613"/>
      <c r="O1309" s="722"/>
      <c r="P1309" s="541"/>
    </row>
    <row r="1310" spans="1:16" ht="39" customHeight="1" x14ac:dyDescent="0.25">
      <c r="A1310" s="936"/>
      <c r="B1310" s="725"/>
      <c r="C1310" s="943"/>
      <c r="D1310" s="470"/>
      <c r="E1310" s="482"/>
      <c r="F1310" s="107">
        <v>24835484.890000001</v>
      </c>
      <c r="G1310" s="482"/>
      <c r="H1310" s="952"/>
      <c r="I1310" s="607"/>
      <c r="J1310" s="140">
        <v>112326933</v>
      </c>
      <c r="K1310" s="734"/>
      <c r="L1310" s="613"/>
      <c r="N1310" s="613"/>
      <c r="O1310" s="722"/>
      <c r="P1310" s="541"/>
    </row>
    <row r="1311" spans="1:16" ht="39" customHeight="1" x14ac:dyDescent="0.25">
      <c r="A1311" s="936"/>
      <c r="B1311" s="725"/>
      <c r="C1311" s="943"/>
      <c r="D1311" s="470"/>
      <c r="E1311" s="483"/>
      <c r="F1311" s="144">
        <v>6259816.9299999997</v>
      </c>
      <c r="G1311" s="483"/>
      <c r="H1311" s="952"/>
      <c r="I1311" s="607"/>
      <c r="J1311" s="140">
        <v>254455180</v>
      </c>
      <c r="K1311" s="734"/>
      <c r="L1311" s="613"/>
      <c r="M1311" s="97"/>
      <c r="N1311" s="613"/>
      <c r="O1311" s="722"/>
      <c r="P1311" s="541"/>
    </row>
    <row r="1312" spans="1:16" ht="39" customHeight="1" x14ac:dyDescent="0.25">
      <c r="A1312" s="936"/>
      <c r="B1312" s="725"/>
      <c r="C1312" s="943"/>
      <c r="D1312" s="470"/>
      <c r="E1312" s="481" t="s">
        <v>11</v>
      </c>
      <c r="F1312" s="107">
        <v>157907276.71000001</v>
      </c>
      <c r="G1312" s="481">
        <f>SUM(F1312:F1315)</f>
        <v>394768191.77000004</v>
      </c>
      <c r="H1312" s="952"/>
      <c r="I1312" s="607"/>
      <c r="J1312" s="230"/>
      <c r="K1312" s="734"/>
      <c r="L1312" s="613"/>
      <c r="N1312" s="613"/>
      <c r="O1312" s="722"/>
      <c r="P1312" s="541"/>
    </row>
    <row r="1313" spans="1:16" ht="39" customHeight="1" x14ac:dyDescent="0.25">
      <c r="A1313" s="936"/>
      <c r="B1313" s="725"/>
      <c r="C1313" s="943"/>
      <c r="D1313" s="470"/>
      <c r="E1313" s="482"/>
      <c r="F1313" s="107">
        <v>114623401.34999999</v>
      </c>
      <c r="G1313" s="482"/>
      <c r="H1313" s="952"/>
      <c r="I1313" s="607"/>
      <c r="J1313" s="230"/>
      <c r="K1313" s="734"/>
      <c r="L1313" s="613"/>
      <c r="N1313" s="613"/>
      <c r="O1313" s="722"/>
      <c r="P1313" s="541"/>
    </row>
    <row r="1314" spans="1:16" ht="39" customHeight="1" x14ac:dyDescent="0.25">
      <c r="A1314" s="936"/>
      <c r="B1314" s="725"/>
      <c r="C1314" s="943"/>
      <c r="D1314" s="470"/>
      <c r="E1314" s="482"/>
      <c r="F1314" s="107">
        <v>59327341.780000001</v>
      </c>
      <c r="G1314" s="482"/>
      <c r="H1314" s="952"/>
      <c r="I1314" s="607"/>
      <c r="J1314" s="230"/>
      <c r="K1314" s="734"/>
      <c r="L1314" s="613"/>
      <c r="N1314" s="613"/>
      <c r="O1314" s="722"/>
      <c r="P1314" s="541"/>
    </row>
    <row r="1315" spans="1:16" ht="39" customHeight="1" x14ac:dyDescent="0.25">
      <c r="A1315" s="936"/>
      <c r="B1315" s="725"/>
      <c r="C1315" s="943"/>
      <c r="D1315" s="125">
        <v>308</v>
      </c>
      <c r="E1315" s="483"/>
      <c r="F1315" s="145">
        <v>62910171.93</v>
      </c>
      <c r="G1315" s="483"/>
      <c r="H1315" s="952"/>
      <c r="I1315" s="607"/>
      <c r="J1315" s="230"/>
      <c r="K1315" s="734"/>
      <c r="L1315" s="613"/>
      <c r="M1315" s="97"/>
      <c r="N1315" s="613"/>
      <c r="O1315" s="722"/>
      <c r="P1315" s="541"/>
    </row>
    <row r="1316" spans="1:16" ht="39" customHeight="1" x14ac:dyDescent="0.25">
      <c r="A1316" s="936"/>
      <c r="B1316" s="725"/>
      <c r="C1316" s="943"/>
      <c r="D1316" s="470">
        <v>7</v>
      </c>
      <c r="E1316" s="637" t="s">
        <v>328</v>
      </c>
      <c r="F1316" s="107">
        <v>104604522.52</v>
      </c>
      <c r="G1316" s="595">
        <f>SUM(F1316:F1320)</f>
        <v>393985253.16999996</v>
      </c>
      <c r="H1316" s="952"/>
      <c r="I1316" s="607"/>
      <c r="J1316" s="230"/>
      <c r="K1316" s="734"/>
      <c r="L1316" s="613"/>
      <c r="N1316" s="613"/>
      <c r="O1316" s="722"/>
      <c r="P1316" s="541"/>
    </row>
    <row r="1317" spans="1:16" ht="39" customHeight="1" x14ac:dyDescent="0.25">
      <c r="A1317" s="936"/>
      <c r="B1317" s="725"/>
      <c r="C1317" s="943"/>
      <c r="D1317" s="470"/>
      <c r="E1317" s="637"/>
      <c r="F1317" s="107">
        <v>75931435.319999993</v>
      </c>
      <c r="G1317" s="595"/>
      <c r="H1317" s="952"/>
      <c r="I1317" s="607"/>
      <c r="J1317" s="230"/>
      <c r="K1317" s="734"/>
      <c r="L1317" s="613"/>
      <c r="N1317" s="613"/>
      <c r="O1317" s="722"/>
      <c r="P1317" s="541"/>
    </row>
    <row r="1318" spans="1:16" ht="39" customHeight="1" thickBot="1" x14ac:dyDescent="0.3">
      <c r="A1318" s="936"/>
      <c r="B1318" s="725"/>
      <c r="C1318" s="943"/>
      <c r="D1318" s="470"/>
      <c r="E1318" s="637"/>
      <c r="F1318" s="107">
        <v>28164103.329999998</v>
      </c>
      <c r="G1318" s="595"/>
      <c r="H1318" s="952"/>
      <c r="I1318" s="607"/>
      <c r="J1318" s="230"/>
      <c r="K1318" s="734"/>
      <c r="L1318" s="613"/>
      <c r="N1318" s="613"/>
      <c r="O1318" s="722"/>
      <c r="P1318" s="541"/>
    </row>
    <row r="1319" spans="1:16" ht="39" customHeight="1" x14ac:dyDescent="0.25">
      <c r="A1319" s="936"/>
      <c r="B1319" s="725"/>
      <c r="C1319" s="943"/>
      <c r="D1319" s="125"/>
      <c r="E1319" s="126"/>
      <c r="F1319" s="142">
        <v>52811243</v>
      </c>
      <c r="G1319" s="595"/>
      <c r="H1319" s="952"/>
      <c r="I1319" s="607"/>
      <c r="J1319" s="230"/>
      <c r="K1319" s="734"/>
      <c r="L1319" s="613"/>
      <c r="M1319" s="97"/>
      <c r="N1319" s="613"/>
      <c r="O1319" s="722"/>
      <c r="P1319" s="541"/>
    </row>
    <row r="1320" spans="1:16" ht="39" customHeight="1" thickBot="1" x14ac:dyDescent="0.3">
      <c r="A1320" s="936"/>
      <c r="B1320" s="725"/>
      <c r="C1320" s="943"/>
      <c r="D1320" s="108">
        <v>3562</v>
      </c>
      <c r="E1320" s="107" t="s">
        <v>328</v>
      </c>
      <c r="F1320" s="143">
        <v>132473949</v>
      </c>
      <c r="G1320" s="595"/>
      <c r="H1320" s="952"/>
      <c r="I1320" s="608"/>
      <c r="J1320" s="230"/>
      <c r="K1320" s="734"/>
      <c r="L1320" s="613"/>
      <c r="N1320" s="614"/>
      <c r="O1320" s="723"/>
      <c r="P1320" s="541"/>
    </row>
    <row r="1321" spans="1:16" ht="39" customHeight="1" x14ac:dyDescent="0.25">
      <c r="A1321" s="903" t="s">
        <v>332</v>
      </c>
      <c r="B1321" s="656">
        <v>395519582</v>
      </c>
      <c r="C1321" s="628" t="s">
        <v>189</v>
      </c>
      <c r="D1321" s="631">
        <v>4</v>
      </c>
      <c r="E1321" s="633" t="s">
        <v>368</v>
      </c>
      <c r="F1321" s="85">
        <v>27027027</v>
      </c>
      <c r="G1321" s="578">
        <f>SUM(F1321:F1324)</f>
        <v>227235328.53999999</v>
      </c>
      <c r="H1321" s="907">
        <f>SUM(G1321)</f>
        <v>227235328.53999999</v>
      </c>
      <c r="I1321" s="504"/>
      <c r="J1321" s="234">
        <v>153243243</v>
      </c>
      <c r="K1321" s="540">
        <f>SUM(J1321:J1325)</f>
        <v>227235328</v>
      </c>
      <c r="L1321" s="539">
        <f>(B1321-K1321)</f>
        <v>168284254</v>
      </c>
      <c r="M1321" s="121"/>
      <c r="N1321" s="505"/>
      <c r="O1321" s="497" t="s">
        <v>677</v>
      </c>
      <c r="P1321" s="495" t="s">
        <v>445</v>
      </c>
    </row>
    <row r="1322" spans="1:16" ht="39" customHeight="1" x14ac:dyDescent="0.25">
      <c r="A1322" s="904"/>
      <c r="B1322" s="656"/>
      <c r="C1322" s="629"/>
      <c r="D1322" s="635"/>
      <c r="E1322" s="636"/>
      <c r="F1322" s="85">
        <v>153243243.09999999</v>
      </c>
      <c r="G1322" s="657"/>
      <c r="H1322" s="924"/>
      <c r="I1322" s="504"/>
      <c r="J1322" s="234">
        <v>27027027</v>
      </c>
      <c r="K1322" s="540"/>
      <c r="L1322" s="539"/>
      <c r="M1322" s="121"/>
      <c r="N1322" s="505"/>
      <c r="O1322" s="497"/>
      <c r="P1322" s="496"/>
    </row>
    <row r="1323" spans="1:16" ht="39" customHeight="1" x14ac:dyDescent="0.25">
      <c r="A1323" s="904"/>
      <c r="B1323" s="656"/>
      <c r="C1323" s="629"/>
      <c r="D1323" s="635"/>
      <c r="E1323" s="636"/>
      <c r="F1323" s="85">
        <v>46965058.439999998</v>
      </c>
      <c r="G1323" s="657"/>
      <c r="H1323" s="924"/>
      <c r="I1323" s="504"/>
      <c r="J1323" s="234">
        <v>46965058</v>
      </c>
      <c r="K1323" s="540"/>
      <c r="L1323" s="539"/>
      <c r="M1323" s="121"/>
      <c r="N1323" s="505"/>
      <c r="O1323" s="497"/>
      <c r="P1323" s="496"/>
    </row>
    <row r="1324" spans="1:16" ht="39" customHeight="1" x14ac:dyDescent="0.25">
      <c r="A1324" s="904"/>
      <c r="B1324" s="656"/>
      <c r="C1324" s="629"/>
      <c r="D1324" s="632"/>
      <c r="E1324" s="634"/>
      <c r="F1324" s="85">
        <v>0</v>
      </c>
      <c r="G1324" s="579"/>
      <c r="H1324" s="924"/>
      <c r="I1324" s="504"/>
      <c r="J1324" s="234"/>
      <c r="K1324" s="540"/>
      <c r="L1324" s="539"/>
      <c r="M1324" s="121"/>
      <c r="N1324" s="505"/>
      <c r="O1324" s="497"/>
      <c r="P1324" s="496"/>
    </row>
    <row r="1325" spans="1:16" ht="39" customHeight="1" x14ac:dyDescent="0.25">
      <c r="A1325" s="805"/>
      <c r="B1325" s="656"/>
      <c r="C1325" s="630"/>
      <c r="D1325" s="108">
        <v>174</v>
      </c>
      <c r="E1325" s="88" t="s">
        <v>11</v>
      </c>
      <c r="F1325" s="85">
        <v>0</v>
      </c>
      <c r="G1325" s="86">
        <f>F1325</f>
        <v>0</v>
      </c>
      <c r="H1325" s="924"/>
      <c r="I1325" s="504"/>
      <c r="J1325" s="234"/>
      <c r="K1325" s="540"/>
      <c r="L1325" s="539"/>
      <c r="M1325" s="121"/>
      <c r="N1325" s="505"/>
      <c r="O1325" s="497"/>
      <c r="P1325" s="520"/>
    </row>
    <row r="1326" spans="1:16" ht="39" customHeight="1" x14ac:dyDescent="0.25">
      <c r="A1326" s="807" t="s">
        <v>333</v>
      </c>
      <c r="B1326" s="724">
        <v>457816392</v>
      </c>
      <c r="C1326" s="628" t="s">
        <v>267</v>
      </c>
      <c r="D1326" s="631">
        <v>5</v>
      </c>
      <c r="E1326" s="633" t="s">
        <v>268</v>
      </c>
      <c r="F1326" s="85">
        <v>45781639.200000003</v>
      </c>
      <c r="G1326" s="578">
        <f>SUM(F1326:F1329)</f>
        <v>116443605.60000001</v>
      </c>
      <c r="H1326" s="802">
        <f>SUM(G1326)</f>
        <v>116443605.60000001</v>
      </c>
      <c r="I1326" s="522">
        <f>(B1326-H1326)</f>
        <v>341372786.39999998</v>
      </c>
      <c r="J1326" s="157">
        <v>45781639</v>
      </c>
      <c r="K1326" s="603">
        <v>45781639.200000003</v>
      </c>
      <c r="L1326" s="522">
        <f>(B1326-K1326)</f>
        <v>412034752.80000001</v>
      </c>
      <c r="M1326" s="133"/>
      <c r="N1326" s="475">
        <f>(L1326)</f>
        <v>412034752.80000001</v>
      </c>
      <c r="O1326" s="497" t="s">
        <v>678</v>
      </c>
      <c r="P1326" s="691" t="s">
        <v>446</v>
      </c>
    </row>
    <row r="1327" spans="1:16" ht="39" customHeight="1" x14ac:dyDescent="0.25">
      <c r="A1327" s="808"/>
      <c r="B1327" s="724"/>
      <c r="C1327" s="629"/>
      <c r="D1327" s="635"/>
      <c r="E1327" s="636"/>
      <c r="F1327" s="85">
        <v>70661966.400000006</v>
      </c>
      <c r="G1327" s="657"/>
      <c r="H1327" s="802"/>
      <c r="I1327" s="505"/>
      <c r="J1327" s="158"/>
      <c r="K1327" s="603"/>
      <c r="L1327" s="505"/>
      <c r="M1327" s="133"/>
      <c r="N1327" s="476"/>
      <c r="O1327" s="497"/>
      <c r="P1327" s="496"/>
    </row>
    <row r="1328" spans="1:16" ht="39" customHeight="1" x14ac:dyDescent="0.25">
      <c r="A1328" s="808"/>
      <c r="B1328" s="724"/>
      <c r="C1328" s="629"/>
      <c r="D1328" s="635"/>
      <c r="E1328" s="636"/>
      <c r="F1328" s="85"/>
      <c r="G1328" s="657"/>
      <c r="H1328" s="802"/>
      <c r="I1328" s="505"/>
      <c r="J1328" s="158"/>
      <c r="K1328" s="603"/>
      <c r="L1328" s="505"/>
      <c r="M1328" s="133"/>
      <c r="N1328" s="476"/>
      <c r="O1328" s="497"/>
      <c r="P1328" s="496"/>
    </row>
    <row r="1329" spans="1:16" ht="39" customHeight="1" x14ac:dyDescent="0.25">
      <c r="A1329" s="808"/>
      <c r="B1329" s="724"/>
      <c r="C1329" s="629"/>
      <c r="D1329" s="632"/>
      <c r="E1329" s="634"/>
      <c r="F1329" s="85"/>
      <c r="G1329" s="579"/>
      <c r="H1329" s="802"/>
      <c r="I1329" s="505"/>
      <c r="J1329" s="158"/>
      <c r="K1329" s="603"/>
      <c r="L1329" s="505"/>
      <c r="M1329" s="133"/>
      <c r="N1329" s="476"/>
      <c r="O1329" s="497"/>
      <c r="P1329" s="496"/>
    </row>
    <row r="1330" spans="1:16" ht="39" customHeight="1" x14ac:dyDescent="0.25">
      <c r="A1330" s="808"/>
      <c r="B1330" s="724"/>
      <c r="C1330" s="629"/>
      <c r="D1330" s="631">
        <v>2295</v>
      </c>
      <c r="E1330" s="633" t="s">
        <v>268</v>
      </c>
      <c r="F1330" s="85"/>
      <c r="G1330" s="578">
        <f>SUM(F1330:F1331)</f>
        <v>0</v>
      </c>
      <c r="H1330" s="802"/>
      <c r="I1330" s="505"/>
      <c r="J1330" s="158"/>
      <c r="K1330" s="603"/>
      <c r="L1330" s="505"/>
      <c r="M1330" s="133"/>
      <c r="N1330" s="476"/>
      <c r="O1330" s="497"/>
      <c r="P1330" s="496"/>
    </row>
    <row r="1331" spans="1:16" ht="39" customHeight="1" x14ac:dyDescent="0.25">
      <c r="A1331" s="808"/>
      <c r="B1331" s="724"/>
      <c r="C1331" s="630"/>
      <c r="D1331" s="632"/>
      <c r="E1331" s="634"/>
      <c r="F1331" s="85"/>
      <c r="G1331" s="579"/>
      <c r="H1331" s="802"/>
      <c r="I1331" s="505"/>
      <c r="J1331" s="158"/>
      <c r="K1331" s="603"/>
      <c r="L1331" s="505"/>
      <c r="M1331" s="133"/>
      <c r="N1331" s="477"/>
      <c r="O1331" s="497"/>
      <c r="P1331" s="520"/>
    </row>
    <row r="1332" spans="1:16" ht="39" customHeight="1" x14ac:dyDescent="0.25">
      <c r="A1332" s="791" t="s">
        <v>334</v>
      </c>
      <c r="B1332" s="724">
        <v>87191440</v>
      </c>
      <c r="C1332" s="735" t="s">
        <v>212</v>
      </c>
      <c r="D1332" s="108">
        <v>309</v>
      </c>
      <c r="E1332" s="107" t="s">
        <v>10</v>
      </c>
      <c r="F1332" s="107">
        <v>43195500</v>
      </c>
      <c r="G1332" s="93">
        <f>SUM(F1332)</f>
        <v>43195500</v>
      </c>
      <c r="H1332" s="706">
        <f>SUM(G1332:G1334)</f>
        <v>68834400</v>
      </c>
      <c r="I1332" s="522">
        <f>(B1332-H1332)</f>
        <v>18357040</v>
      </c>
      <c r="J1332" s="157">
        <v>43195500</v>
      </c>
      <c r="K1332" s="521">
        <f>SUM(J1332:J1334)</f>
        <v>68834400</v>
      </c>
      <c r="L1332" s="522">
        <f>(B1332-K1332)</f>
        <v>18357040</v>
      </c>
      <c r="M1332" s="133"/>
      <c r="N1332" s="522">
        <f>(I1332-L1332)</f>
        <v>0</v>
      </c>
      <c r="O1332" s="497" t="s">
        <v>679</v>
      </c>
      <c r="P1332" s="497" t="s">
        <v>447</v>
      </c>
    </row>
    <row r="1333" spans="1:16" ht="39" customHeight="1" x14ac:dyDescent="0.25">
      <c r="A1333" s="791"/>
      <c r="B1333" s="724"/>
      <c r="C1333" s="736"/>
      <c r="D1333" s="136">
        <v>309</v>
      </c>
      <c r="E1333" s="135" t="s">
        <v>10</v>
      </c>
      <c r="F1333" s="135">
        <v>17278200</v>
      </c>
      <c r="G1333" s="135">
        <v>17278200</v>
      </c>
      <c r="H1333" s="707"/>
      <c r="I1333" s="522"/>
      <c r="J1333" s="157">
        <v>17278200</v>
      </c>
      <c r="K1333" s="521"/>
      <c r="L1333" s="522"/>
      <c r="M1333" s="133"/>
      <c r="N1333" s="522"/>
      <c r="O1333" s="497"/>
      <c r="P1333" s="497"/>
    </row>
    <row r="1334" spans="1:16" ht="39" customHeight="1" x14ac:dyDescent="0.25">
      <c r="A1334" s="791"/>
      <c r="B1334" s="724"/>
      <c r="C1334" s="737"/>
      <c r="D1334" s="134">
        <v>3.5630000000000002</v>
      </c>
      <c r="E1334" s="135" t="s">
        <v>403</v>
      </c>
      <c r="F1334" s="135">
        <v>8360700</v>
      </c>
      <c r="G1334" s="135">
        <v>8360700</v>
      </c>
      <c r="H1334" s="708"/>
      <c r="I1334" s="522"/>
      <c r="J1334" s="157">
        <v>8360700</v>
      </c>
      <c r="K1334" s="521"/>
      <c r="L1334" s="522"/>
      <c r="M1334" s="133"/>
      <c r="N1334" s="522"/>
      <c r="O1334" s="497"/>
      <c r="P1334" s="497"/>
    </row>
    <row r="1335" spans="1:16" ht="39" customHeight="1" x14ac:dyDescent="0.25">
      <c r="A1335" s="937" t="s">
        <v>335</v>
      </c>
      <c r="B1335" s="725">
        <v>417600000</v>
      </c>
      <c r="C1335" s="621" t="s">
        <v>202</v>
      </c>
      <c r="D1335" s="643">
        <v>313</v>
      </c>
      <c r="E1335" s="662" t="s">
        <v>10</v>
      </c>
      <c r="F1335" s="241">
        <v>41760000</v>
      </c>
      <c r="G1335" s="578">
        <f>SUM(F1335:F1339)</f>
        <v>372499200</v>
      </c>
      <c r="H1335" s="564">
        <f>SUM(G1335:G1339)</f>
        <v>372499200</v>
      </c>
      <c r="I1335" s="522">
        <f>(B1335-H1335)</f>
        <v>45100800</v>
      </c>
      <c r="J1335" s="237">
        <v>41760000</v>
      </c>
      <c r="K1335" s="521">
        <f>SUM(J1335:J1339)</f>
        <v>372499200</v>
      </c>
      <c r="L1335" s="522">
        <f>(B1335-K1335)</f>
        <v>45100800</v>
      </c>
      <c r="M1335" s="133"/>
      <c r="N1335" s="522">
        <f>(I1335-L1335)</f>
        <v>0</v>
      </c>
      <c r="O1335" s="497" t="s">
        <v>448</v>
      </c>
      <c r="P1335" s="625" t="s">
        <v>449</v>
      </c>
    </row>
    <row r="1336" spans="1:16" ht="39" customHeight="1" x14ac:dyDescent="0.25">
      <c r="A1336" s="938"/>
      <c r="B1336" s="725"/>
      <c r="C1336" s="622"/>
      <c r="D1336" s="644"/>
      <c r="E1336" s="662"/>
      <c r="F1336" s="241">
        <v>90201600</v>
      </c>
      <c r="G1336" s="657"/>
      <c r="H1336" s="565"/>
      <c r="I1336" s="505"/>
      <c r="J1336" s="237">
        <v>90201600</v>
      </c>
      <c r="K1336" s="521"/>
      <c r="L1336" s="505"/>
      <c r="M1336" s="133"/>
      <c r="N1336" s="505"/>
      <c r="O1336" s="497"/>
      <c r="P1336" s="626"/>
    </row>
    <row r="1337" spans="1:16" ht="39" customHeight="1" x14ac:dyDescent="0.25">
      <c r="A1337" s="938"/>
      <c r="B1337" s="725"/>
      <c r="C1337" s="622"/>
      <c r="D1337" s="644"/>
      <c r="E1337" s="662"/>
      <c r="F1337" s="85">
        <v>97718400</v>
      </c>
      <c r="G1337" s="657"/>
      <c r="H1337" s="565"/>
      <c r="I1337" s="505"/>
      <c r="J1337" s="237">
        <v>97718400</v>
      </c>
      <c r="K1337" s="521"/>
      <c r="L1337" s="505"/>
      <c r="M1337" s="133"/>
      <c r="N1337" s="505"/>
      <c r="O1337" s="497"/>
      <c r="P1337" s="626"/>
    </row>
    <row r="1338" spans="1:16" ht="39" customHeight="1" x14ac:dyDescent="0.25">
      <c r="A1338" s="938"/>
      <c r="B1338" s="725"/>
      <c r="C1338" s="622"/>
      <c r="D1338" s="644"/>
      <c r="E1338" s="662"/>
      <c r="F1338" s="85">
        <v>82684800</v>
      </c>
      <c r="G1338" s="657"/>
      <c r="H1338" s="565"/>
      <c r="I1338" s="505"/>
      <c r="J1338" s="237">
        <v>60134400</v>
      </c>
      <c r="K1338" s="521"/>
      <c r="L1338" s="505"/>
      <c r="M1338" s="133"/>
      <c r="N1338" s="505"/>
      <c r="O1338" s="497"/>
      <c r="P1338" s="626"/>
    </row>
    <row r="1339" spans="1:16" ht="39" customHeight="1" x14ac:dyDescent="0.25">
      <c r="A1339" s="939"/>
      <c r="B1339" s="725"/>
      <c r="C1339" s="623"/>
      <c r="D1339" s="645"/>
      <c r="E1339" s="663"/>
      <c r="F1339" s="85">
        <v>60134400</v>
      </c>
      <c r="G1339" s="579"/>
      <c r="H1339" s="566"/>
      <c r="I1339" s="505"/>
      <c r="J1339" s="237">
        <v>82684800</v>
      </c>
      <c r="K1339" s="521"/>
      <c r="L1339" s="505"/>
      <c r="M1339" s="133"/>
      <c r="N1339" s="505"/>
      <c r="O1339" s="497"/>
      <c r="P1339" s="627"/>
    </row>
    <row r="1340" spans="1:16" ht="39" customHeight="1" x14ac:dyDescent="0.25">
      <c r="A1340" s="903" t="s">
        <v>336</v>
      </c>
      <c r="B1340" s="724">
        <v>27000000</v>
      </c>
      <c r="C1340" s="628" t="s">
        <v>189</v>
      </c>
      <c r="D1340" s="631">
        <v>5</v>
      </c>
      <c r="E1340" s="633" t="s">
        <v>368</v>
      </c>
      <c r="F1340" s="85">
        <v>17010000</v>
      </c>
      <c r="G1340" s="578">
        <f>F1340+F1341</f>
        <v>17010000</v>
      </c>
      <c r="H1340" s="540">
        <v>17010000</v>
      </c>
      <c r="I1340" s="475">
        <f>(B1340-H1340)</f>
        <v>9990000</v>
      </c>
      <c r="J1340" s="154"/>
      <c r="K1340" s="540">
        <v>17010000</v>
      </c>
      <c r="L1340" s="616">
        <v>9990000</v>
      </c>
      <c r="M1340" s="133"/>
      <c r="N1340" s="522">
        <f>(I1340-L1340)</f>
        <v>0</v>
      </c>
      <c r="O1340" s="497" t="s">
        <v>680</v>
      </c>
      <c r="P1340" s="495" t="s">
        <v>439</v>
      </c>
    </row>
    <row r="1341" spans="1:16" ht="39" customHeight="1" x14ac:dyDescent="0.25">
      <c r="A1341" s="904"/>
      <c r="B1341" s="724"/>
      <c r="C1341" s="629"/>
      <c r="D1341" s="632"/>
      <c r="E1341" s="634"/>
      <c r="F1341" s="85"/>
      <c r="G1341" s="579"/>
      <c r="H1341" s="540"/>
      <c r="I1341" s="532"/>
      <c r="J1341" s="155"/>
      <c r="K1341" s="540"/>
      <c r="L1341" s="519"/>
      <c r="M1341" s="133"/>
      <c r="N1341" s="505"/>
      <c r="O1341" s="497"/>
      <c r="P1341" s="496"/>
    </row>
    <row r="1342" spans="1:16" ht="39" customHeight="1" x14ac:dyDescent="0.25">
      <c r="A1342" s="805"/>
      <c r="B1342" s="724"/>
      <c r="C1342" s="630"/>
      <c r="D1342" s="108">
        <v>174</v>
      </c>
      <c r="E1342" s="88" t="s">
        <v>11</v>
      </c>
      <c r="F1342" s="85"/>
      <c r="G1342" s="107"/>
      <c r="H1342" s="540"/>
      <c r="I1342" s="533"/>
      <c r="J1342" s="156"/>
      <c r="K1342" s="540"/>
      <c r="L1342" s="639"/>
      <c r="M1342" s="133"/>
      <c r="N1342" s="505"/>
      <c r="O1342" s="497"/>
      <c r="P1342" s="520"/>
    </row>
    <row r="1343" spans="1:16" ht="39" customHeight="1" x14ac:dyDescent="0.25">
      <c r="A1343" s="903" t="s">
        <v>337</v>
      </c>
      <c r="B1343" s="718">
        <v>1191528241</v>
      </c>
      <c r="C1343" s="628" t="s">
        <v>242</v>
      </c>
      <c r="D1343" s="643">
        <v>6</v>
      </c>
      <c r="E1343" s="633" t="s">
        <v>284</v>
      </c>
      <c r="F1343" s="137">
        <v>410578935</v>
      </c>
      <c r="G1343" s="578">
        <f>SUM(F1343:F1345)</f>
        <v>691660043</v>
      </c>
      <c r="H1343" s="907">
        <f>SUM(G1343:G1349)</f>
        <v>876845228</v>
      </c>
      <c r="I1343" s="726">
        <f>(B1343-H1343)</f>
        <v>314683013</v>
      </c>
      <c r="J1343" s="404">
        <v>410578935</v>
      </c>
      <c r="K1343" s="728">
        <f>SUM(J1343:J1349)</f>
        <v>876845228</v>
      </c>
      <c r="L1343" s="729">
        <f>(B1343-K1343)</f>
        <v>314683013</v>
      </c>
      <c r="N1343" s="729">
        <f>(I1343-L1343)</f>
        <v>0</v>
      </c>
      <c r="O1343" s="506" t="s">
        <v>681</v>
      </c>
      <c r="P1343" s="495" t="s">
        <v>466</v>
      </c>
    </row>
    <row r="1344" spans="1:16" ht="39" customHeight="1" x14ac:dyDescent="0.25">
      <c r="A1344" s="904"/>
      <c r="B1344" s="719"/>
      <c r="C1344" s="629"/>
      <c r="D1344" s="644"/>
      <c r="E1344" s="636"/>
      <c r="F1344" s="137">
        <v>281081108</v>
      </c>
      <c r="G1344" s="657"/>
      <c r="H1344" s="924"/>
      <c r="I1344" s="727"/>
      <c r="J1344" s="404">
        <v>185185185</v>
      </c>
      <c r="K1344" s="728"/>
      <c r="L1344" s="730"/>
      <c r="N1344" s="730"/>
      <c r="O1344" s="506"/>
      <c r="P1344" s="496"/>
    </row>
    <row r="1345" spans="1:16" ht="39" customHeight="1" thickBot="1" x14ac:dyDescent="0.3">
      <c r="A1345" s="904"/>
      <c r="B1345" s="719"/>
      <c r="C1345" s="630"/>
      <c r="D1345" s="645"/>
      <c r="E1345" s="634"/>
      <c r="F1345" s="85"/>
      <c r="G1345" s="579"/>
      <c r="H1345" s="924"/>
      <c r="I1345" s="727"/>
      <c r="J1345" s="405">
        <v>281081108</v>
      </c>
      <c r="K1345" s="728"/>
      <c r="L1345" s="730"/>
      <c r="N1345" s="730"/>
      <c r="O1345" s="506"/>
      <c r="P1345" s="496"/>
    </row>
    <row r="1346" spans="1:16" ht="39" customHeight="1" x14ac:dyDescent="0.25">
      <c r="A1346" s="904"/>
      <c r="B1346" s="719"/>
      <c r="C1346" s="628" t="s">
        <v>243</v>
      </c>
      <c r="D1346" s="643">
        <v>8</v>
      </c>
      <c r="E1346" s="633" t="s">
        <v>369</v>
      </c>
      <c r="F1346" s="137">
        <v>120370370</v>
      </c>
      <c r="G1346" s="578">
        <f>F1346+F1347</f>
        <v>120370370</v>
      </c>
      <c r="H1346" s="924"/>
      <c r="I1346" s="727"/>
      <c r="J1346" s="233"/>
      <c r="K1346" s="728"/>
      <c r="L1346" s="730"/>
      <c r="N1346" s="730"/>
      <c r="O1346" s="506"/>
      <c r="P1346" s="496"/>
    </row>
    <row r="1347" spans="1:16" ht="39" customHeight="1" thickBot="1" x14ac:dyDescent="0.3">
      <c r="A1347" s="904"/>
      <c r="B1347" s="719"/>
      <c r="C1347" s="630"/>
      <c r="D1347" s="645"/>
      <c r="E1347" s="634"/>
      <c r="F1347" s="85"/>
      <c r="G1347" s="579"/>
      <c r="H1347" s="924"/>
      <c r="I1347" s="727"/>
      <c r="J1347" s="327"/>
      <c r="K1347" s="728"/>
      <c r="L1347" s="730"/>
      <c r="N1347" s="730"/>
      <c r="O1347" s="506"/>
      <c r="P1347" s="496"/>
    </row>
    <row r="1348" spans="1:16" ht="39" customHeight="1" x14ac:dyDescent="0.25">
      <c r="A1348" s="904"/>
      <c r="B1348" s="719"/>
      <c r="C1348" s="628" t="s">
        <v>308</v>
      </c>
      <c r="D1348" s="643">
        <v>13</v>
      </c>
      <c r="E1348" s="633" t="s">
        <v>310</v>
      </c>
      <c r="F1348" s="137">
        <v>64814815</v>
      </c>
      <c r="G1348" s="578">
        <f>F1348+F1349</f>
        <v>64814815</v>
      </c>
      <c r="H1348" s="924"/>
      <c r="I1348" s="727"/>
      <c r="J1348" s="233"/>
      <c r="K1348" s="728"/>
      <c r="L1348" s="730"/>
      <c r="N1348" s="730"/>
      <c r="O1348" s="506"/>
      <c r="P1348" s="496"/>
    </row>
    <row r="1349" spans="1:16" ht="39" customHeight="1" x14ac:dyDescent="0.25">
      <c r="A1349" s="904"/>
      <c r="B1349" s="720"/>
      <c r="C1349" s="629"/>
      <c r="D1349" s="644"/>
      <c r="E1349" s="636"/>
      <c r="F1349" s="284"/>
      <c r="G1349" s="657"/>
      <c r="H1349" s="953"/>
      <c r="I1349" s="727"/>
      <c r="J1349" s="233"/>
      <c r="K1349" s="728"/>
      <c r="L1349" s="730"/>
      <c r="N1349" s="730"/>
      <c r="O1349" s="506"/>
      <c r="P1349" s="520"/>
    </row>
    <row r="1350" spans="1:16" ht="39" customHeight="1" x14ac:dyDescent="0.25">
      <c r="A1350" s="792" t="s">
        <v>338</v>
      </c>
      <c r="B1350" s="559">
        <v>1563158721</v>
      </c>
      <c r="C1350" s="469" t="s">
        <v>99</v>
      </c>
      <c r="D1350" s="470">
        <v>9</v>
      </c>
      <c r="E1350" s="471" t="s">
        <v>254</v>
      </c>
      <c r="F1350" s="287">
        <v>780727451.5</v>
      </c>
      <c r="G1350" s="560">
        <f>SUM(F1350:F1353)</f>
        <v>1369864276.5</v>
      </c>
      <c r="H1350" s="583">
        <f>SUM(G1350:G1353)</f>
        <v>1369864276.5</v>
      </c>
      <c r="I1350" s="522">
        <f>(B1350-H1350)</f>
        <v>193294444.5</v>
      </c>
      <c r="J1350" s="289">
        <v>780727451</v>
      </c>
      <c r="K1350" s="605">
        <f>SUM(J1350:J1353)</f>
        <v>1369864280</v>
      </c>
      <c r="L1350" s="522">
        <f>(B1350-K1350)</f>
        <v>193294441</v>
      </c>
      <c r="M1350" s="286"/>
      <c r="N1350" s="522">
        <f>(I1350-L1350)</f>
        <v>3.5</v>
      </c>
      <c r="O1350" s="497" t="s">
        <v>451</v>
      </c>
      <c r="P1350" s="495" t="s">
        <v>450</v>
      </c>
    </row>
    <row r="1351" spans="1:16" ht="39" customHeight="1" x14ac:dyDescent="0.25">
      <c r="A1351" s="792"/>
      <c r="B1351" s="559"/>
      <c r="C1351" s="469"/>
      <c r="D1351" s="470"/>
      <c r="E1351" s="471"/>
      <c r="F1351" s="287">
        <v>223521371.5</v>
      </c>
      <c r="G1351" s="560"/>
      <c r="H1351" s="583"/>
      <c r="I1351" s="505"/>
      <c r="J1351" s="289">
        <v>223521375</v>
      </c>
      <c r="K1351" s="605"/>
      <c r="L1351" s="522"/>
      <c r="M1351" s="286"/>
      <c r="N1351" s="522"/>
      <c r="O1351" s="497"/>
      <c r="P1351" s="496"/>
    </row>
    <row r="1352" spans="1:16" ht="39" customHeight="1" x14ac:dyDescent="0.25">
      <c r="A1352" s="792"/>
      <c r="B1352" s="559"/>
      <c r="C1352" s="469"/>
      <c r="D1352" s="470"/>
      <c r="E1352" s="471"/>
      <c r="F1352" s="287">
        <v>365615453.5</v>
      </c>
      <c r="G1352" s="560"/>
      <c r="H1352" s="583"/>
      <c r="I1352" s="505"/>
      <c r="J1352" s="289">
        <v>365615454</v>
      </c>
      <c r="K1352" s="605"/>
      <c r="L1352" s="522"/>
      <c r="M1352" s="286"/>
      <c r="N1352" s="522"/>
      <c r="O1352" s="497"/>
      <c r="P1352" s="496"/>
    </row>
    <row r="1353" spans="1:16" ht="39" customHeight="1" x14ac:dyDescent="0.25">
      <c r="A1353" s="792"/>
      <c r="B1353" s="559"/>
      <c r="C1353" s="469"/>
      <c r="D1353" s="470"/>
      <c r="E1353" s="471"/>
      <c r="F1353" s="287"/>
      <c r="G1353" s="560"/>
      <c r="H1353" s="583"/>
      <c r="I1353" s="505"/>
      <c r="J1353" s="289"/>
      <c r="K1353" s="605"/>
      <c r="L1353" s="522"/>
      <c r="M1353" s="286"/>
      <c r="N1353" s="522"/>
      <c r="O1353" s="497"/>
      <c r="P1353" s="496"/>
    </row>
    <row r="1354" spans="1:16" ht="39" customHeight="1" x14ac:dyDescent="0.25">
      <c r="A1354" s="791" t="s">
        <v>339</v>
      </c>
      <c r="B1354" s="542">
        <v>493417600</v>
      </c>
      <c r="C1354" s="637" t="s">
        <v>355</v>
      </c>
      <c r="D1354" s="660">
        <v>16</v>
      </c>
      <c r="E1354" s="637" t="s">
        <v>252</v>
      </c>
      <c r="F1354" s="287">
        <v>5112442.74</v>
      </c>
      <c r="G1354" s="560">
        <f>SUM(F1354:F1355)</f>
        <v>25817835.859999999</v>
      </c>
      <c r="H1354" s="907">
        <f>SUM(G1354:G1375)</f>
        <v>249175888.00000003</v>
      </c>
      <c r="I1354" s="522">
        <f>(B1354-H1354)</f>
        <v>244241711.99999997</v>
      </c>
      <c r="J1354" s="289">
        <v>5112442.75</v>
      </c>
      <c r="K1354" s="540">
        <f>SUM(J1354:J1375)</f>
        <v>249175887.53000003</v>
      </c>
      <c r="L1354" s="522">
        <f>(B1354-K1354)</f>
        <v>244241712.46999997</v>
      </c>
      <c r="M1354" s="286"/>
      <c r="N1354" s="522">
        <f>(I1354-L1354)</f>
        <v>-0.4699999988079071</v>
      </c>
      <c r="O1354" s="497" t="s">
        <v>451</v>
      </c>
      <c r="P1354" s="541" t="s">
        <v>590</v>
      </c>
    </row>
    <row r="1355" spans="1:16" ht="39" customHeight="1" x14ac:dyDescent="0.25">
      <c r="A1355" s="791"/>
      <c r="B1355" s="542"/>
      <c r="C1355" s="637"/>
      <c r="D1355" s="660"/>
      <c r="E1355" s="637"/>
      <c r="F1355" s="287">
        <v>20705393.120000001</v>
      </c>
      <c r="G1355" s="560"/>
      <c r="H1355" s="924"/>
      <c r="I1355" s="522"/>
      <c r="J1355" s="289">
        <v>20705393.120000001</v>
      </c>
      <c r="K1355" s="540"/>
      <c r="L1355" s="522"/>
      <c r="M1355" s="286"/>
      <c r="N1355" s="522"/>
      <c r="O1355" s="497"/>
      <c r="P1355" s="541"/>
    </row>
    <row r="1356" spans="1:16" ht="39" customHeight="1" x14ac:dyDescent="0.25">
      <c r="A1356" s="791"/>
      <c r="B1356" s="542"/>
      <c r="C1356" s="637" t="s">
        <v>356</v>
      </c>
      <c r="D1356" s="660">
        <v>5</v>
      </c>
      <c r="E1356" s="637" t="s">
        <v>370</v>
      </c>
      <c r="F1356" s="287">
        <v>5112442.75</v>
      </c>
      <c r="G1356" s="560">
        <f>SUM(F1356:F1357)</f>
        <v>25817835.870000001</v>
      </c>
      <c r="H1356" s="924"/>
      <c r="I1356" s="522"/>
      <c r="J1356" s="289">
        <v>5112442.75</v>
      </c>
      <c r="K1356" s="540"/>
      <c r="L1356" s="522"/>
      <c r="M1356" s="286"/>
      <c r="N1356" s="522"/>
      <c r="O1356" s="497"/>
      <c r="P1356" s="541"/>
    </row>
    <row r="1357" spans="1:16" ht="39" customHeight="1" x14ac:dyDescent="0.25">
      <c r="A1357" s="791"/>
      <c r="B1357" s="542"/>
      <c r="C1357" s="637"/>
      <c r="D1357" s="660"/>
      <c r="E1357" s="637"/>
      <c r="F1357" s="287">
        <v>20705393.120000001</v>
      </c>
      <c r="G1357" s="560"/>
      <c r="H1357" s="924"/>
      <c r="I1357" s="522"/>
      <c r="J1357" s="289">
        <v>20705393.120000001</v>
      </c>
      <c r="K1357" s="540"/>
      <c r="L1357" s="522"/>
      <c r="M1357" s="286"/>
      <c r="N1357" s="522"/>
      <c r="O1357" s="497"/>
      <c r="P1357" s="541"/>
    </row>
    <row r="1358" spans="1:16" ht="39" customHeight="1" x14ac:dyDescent="0.25">
      <c r="A1358" s="791"/>
      <c r="B1358" s="542"/>
      <c r="C1358" s="637" t="s">
        <v>357</v>
      </c>
      <c r="D1358" s="660">
        <v>14</v>
      </c>
      <c r="E1358" s="637" t="s">
        <v>312</v>
      </c>
      <c r="F1358" s="287">
        <v>5112442.75</v>
      </c>
      <c r="G1358" s="560">
        <f>SUM(F1358:F1359)</f>
        <v>25817835.870000001</v>
      </c>
      <c r="H1358" s="924"/>
      <c r="I1358" s="522"/>
      <c r="J1358" s="289">
        <v>5112442.75</v>
      </c>
      <c r="K1358" s="540"/>
      <c r="L1358" s="522"/>
      <c r="M1358" s="286"/>
      <c r="N1358" s="522"/>
      <c r="O1358" s="497"/>
      <c r="P1358" s="541"/>
    </row>
    <row r="1359" spans="1:16" ht="39" customHeight="1" x14ac:dyDescent="0.25">
      <c r="A1359" s="791"/>
      <c r="B1359" s="542"/>
      <c r="C1359" s="637"/>
      <c r="D1359" s="660"/>
      <c r="E1359" s="637"/>
      <c r="F1359" s="287">
        <v>20705393.120000001</v>
      </c>
      <c r="G1359" s="560"/>
      <c r="H1359" s="924"/>
      <c r="I1359" s="522"/>
      <c r="J1359" s="289">
        <v>3376188.51</v>
      </c>
      <c r="K1359" s="540"/>
      <c r="L1359" s="522"/>
      <c r="M1359" s="286"/>
      <c r="N1359" s="522"/>
      <c r="O1359" s="497"/>
      <c r="P1359" s="541"/>
    </row>
    <row r="1360" spans="1:16" ht="39" customHeight="1" x14ac:dyDescent="0.25">
      <c r="A1360" s="791"/>
      <c r="B1360" s="542"/>
      <c r="C1360" s="637" t="s">
        <v>357</v>
      </c>
      <c r="D1360" s="660">
        <v>12</v>
      </c>
      <c r="E1360" s="637" t="s">
        <v>312</v>
      </c>
      <c r="F1360" s="287">
        <v>3376188.51</v>
      </c>
      <c r="G1360" s="560">
        <f>SUM(F1360:F1361)</f>
        <v>17049751.990000002</v>
      </c>
      <c r="H1360" s="924"/>
      <c r="I1360" s="522"/>
      <c r="J1360" s="289">
        <v>13673563</v>
      </c>
      <c r="K1360" s="540"/>
      <c r="L1360" s="522"/>
      <c r="M1360" s="286"/>
      <c r="N1360" s="522"/>
      <c r="O1360" s="497"/>
      <c r="P1360" s="541"/>
    </row>
    <row r="1361" spans="1:16" ht="39" customHeight="1" x14ac:dyDescent="0.25">
      <c r="A1361" s="791"/>
      <c r="B1361" s="542"/>
      <c r="C1361" s="637"/>
      <c r="D1361" s="660"/>
      <c r="E1361" s="637"/>
      <c r="F1361" s="287">
        <v>13673563.48</v>
      </c>
      <c r="G1361" s="560"/>
      <c r="H1361" s="924"/>
      <c r="I1361" s="522"/>
      <c r="J1361" s="289">
        <v>20705393.120000001</v>
      </c>
      <c r="K1361" s="540"/>
      <c r="L1361" s="522"/>
      <c r="M1361" s="286"/>
      <c r="N1361" s="522"/>
      <c r="O1361" s="497"/>
      <c r="P1361" s="541"/>
    </row>
    <row r="1362" spans="1:16" ht="39" customHeight="1" x14ac:dyDescent="0.25">
      <c r="A1362" s="791"/>
      <c r="B1362" s="542"/>
      <c r="C1362" s="637" t="s">
        <v>358</v>
      </c>
      <c r="D1362" s="660">
        <v>15</v>
      </c>
      <c r="E1362" s="637" t="s">
        <v>253</v>
      </c>
      <c r="F1362" s="287">
        <v>3401141.87</v>
      </c>
      <c r="G1362" s="560">
        <f>SUM(F1362:F1363)</f>
        <v>17175766.469999999</v>
      </c>
      <c r="H1362" s="924"/>
      <c r="I1362" s="522"/>
      <c r="J1362" s="289">
        <v>3401141.88</v>
      </c>
      <c r="K1362" s="540"/>
      <c r="L1362" s="522"/>
      <c r="M1362" s="286"/>
      <c r="N1362" s="522"/>
      <c r="O1362" s="497"/>
      <c r="P1362" s="541"/>
    </row>
    <row r="1363" spans="1:16" ht="39" customHeight="1" x14ac:dyDescent="0.25">
      <c r="A1363" s="791"/>
      <c r="B1363" s="542"/>
      <c r="C1363" s="637"/>
      <c r="D1363" s="660"/>
      <c r="E1363" s="637"/>
      <c r="F1363" s="287">
        <v>13774624.6</v>
      </c>
      <c r="G1363" s="560"/>
      <c r="H1363" s="924"/>
      <c r="I1363" s="522"/>
      <c r="J1363" s="289">
        <v>13774624.58</v>
      </c>
      <c r="K1363" s="540"/>
      <c r="L1363" s="522"/>
      <c r="M1363" s="286"/>
      <c r="N1363" s="522"/>
      <c r="O1363" s="497"/>
      <c r="P1363" s="541"/>
    </row>
    <row r="1364" spans="1:16" ht="39" customHeight="1" x14ac:dyDescent="0.25">
      <c r="A1364" s="791"/>
      <c r="B1364" s="542"/>
      <c r="C1364" s="637" t="s">
        <v>359</v>
      </c>
      <c r="D1364" s="660">
        <v>5</v>
      </c>
      <c r="E1364" s="637" t="s">
        <v>371</v>
      </c>
      <c r="F1364" s="287">
        <v>3376188.51</v>
      </c>
      <c r="G1364" s="560">
        <f>SUM(F1364:F1365)</f>
        <v>17049751.990000002</v>
      </c>
      <c r="H1364" s="924"/>
      <c r="I1364" s="522"/>
      <c r="J1364" s="289">
        <v>3376188.51</v>
      </c>
      <c r="K1364" s="540"/>
      <c r="L1364" s="522"/>
      <c r="M1364" s="286"/>
      <c r="N1364" s="522"/>
      <c r="O1364" s="497"/>
      <c r="P1364" s="541"/>
    </row>
    <row r="1365" spans="1:16" ht="39" customHeight="1" x14ac:dyDescent="0.25">
      <c r="A1365" s="791"/>
      <c r="B1365" s="542"/>
      <c r="C1365" s="637"/>
      <c r="D1365" s="660"/>
      <c r="E1365" s="637"/>
      <c r="F1365" s="287">
        <v>13673563.48</v>
      </c>
      <c r="G1365" s="560"/>
      <c r="H1365" s="924"/>
      <c r="I1365" s="522"/>
      <c r="J1365" s="289">
        <v>13673563.5</v>
      </c>
      <c r="K1365" s="540"/>
      <c r="L1365" s="522"/>
      <c r="M1365" s="286"/>
      <c r="N1365" s="522"/>
      <c r="O1365" s="497"/>
      <c r="P1365" s="541"/>
    </row>
    <row r="1366" spans="1:16" ht="39" customHeight="1" x14ac:dyDescent="0.25">
      <c r="A1366" s="791"/>
      <c r="B1366" s="542"/>
      <c r="C1366" s="637" t="s">
        <v>360</v>
      </c>
      <c r="D1366" s="660">
        <v>6</v>
      </c>
      <c r="E1366" s="637" t="s">
        <v>372</v>
      </c>
      <c r="F1366" s="287">
        <v>3401141.87</v>
      </c>
      <c r="G1366" s="560">
        <f>SUM(F1366:F1367)</f>
        <v>17175766.469999999</v>
      </c>
      <c r="H1366" s="924"/>
      <c r="I1366" s="522"/>
      <c r="J1366" s="289">
        <v>3401141.88</v>
      </c>
      <c r="K1366" s="540"/>
      <c r="L1366" s="522"/>
      <c r="M1366" s="286"/>
      <c r="N1366" s="522"/>
      <c r="O1366" s="497"/>
      <c r="P1366" s="541"/>
    </row>
    <row r="1367" spans="1:16" ht="39" customHeight="1" x14ac:dyDescent="0.25">
      <c r="A1367" s="791"/>
      <c r="B1367" s="542"/>
      <c r="C1367" s="637"/>
      <c r="D1367" s="660"/>
      <c r="E1367" s="637"/>
      <c r="F1367" s="287">
        <v>13774624.6</v>
      </c>
      <c r="G1367" s="560"/>
      <c r="H1367" s="924"/>
      <c r="I1367" s="522"/>
      <c r="J1367" s="289">
        <v>13774624.58</v>
      </c>
      <c r="K1367" s="540"/>
      <c r="L1367" s="522"/>
      <c r="M1367" s="286"/>
      <c r="N1367" s="522"/>
      <c r="O1367" s="497"/>
      <c r="P1367" s="541"/>
    </row>
    <row r="1368" spans="1:16" ht="39" customHeight="1" x14ac:dyDescent="0.25">
      <c r="A1368" s="791"/>
      <c r="B1368" s="542"/>
      <c r="C1368" s="637" t="s">
        <v>361</v>
      </c>
      <c r="D1368" s="660">
        <v>4</v>
      </c>
      <c r="E1368" s="637" t="s">
        <v>373</v>
      </c>
      <c r="F1368" s="287">
        <v>5112442.75</v>
      </c>
      <c r="G1368" s="560">
        <f>SUM(F1368:F1369)</f>
        <v>25817835.870000001</v>
      </c>
      <c r="H1368" s="924"/>
      <c r="I1368" s="522"/>
      <c r="J1368" s="289">
        <v>5112442.75</v>
      </c>
      <c r="K1368" s="540"/>
      <c r="L1368" s="522"/>
      <c r="M1368" s="286"/>
      <c r="N1368" s="522"/>
      <c r="O1368" s="497"/>
      <c r="P1368" s="541"/>
    </row>
    <row r="1369" spans="1:16" ht="39" customHeight="1" x14ac:dyDescent="0.25">
      <c r="A1369" s="791"/>
      <c r="B1369" s="542"/>
      <c r="C1369" s="637"/>
      <c r="D1369" s="660"/>
      <c r="E1369" s="637"/>
      <c r="F1369" s="287">
        <v>20705393.120000001</v>
      </c>
      <c r="G1369" s="560"/>
      <c r="H1369" s="924"/>
      <c r="I1369" s="522"/>
      <c r="J1369" s="289">
        <v>20705393.120000001</v>
      </c>
      <c r="K1369" s="540"/>
      <c r="L1369" s="522"/>
      <c r="M1369" s="286"/>
      <c r="N1369" s="522"/>
      <c r="O1369" s="497"/>
      <c r="P1369" s="541"/>
    </row>
    <row r="1370" spans="1:16" ht="39" customHeight="1" x14ac:dyDescent="0.25">
      <c r="A1370" s="791"/>
      <c r="B1370" s="542"/>
      <c r="C1370" s="637" t="s">
        <v>362</v>
      </c>
      <c r="D1370" s="660">
        <v>14</v>
      </c>
      <c r="E1370" s="637" t="s">
        <v>192</v>
      </c>
      <c r="F1370" s="287">
        <v>5112442.75</v>
      </c>
      <c r="G1370" s="560">
        <f>SUM(F1370:F1371)</f>
        <v>25817835.870000001</v>
      </c>
      <c r="H1370" s="924"/>
      <c r="I1370" s="522"/>
      <c r="J1370" s="289">
        <v>5112442.75</v>
      </c>
      <c r="K1370" s="540"/>
      <c r="L1370" s="522"/>
      <c r="M1370" s="286"/>
      <c r="N1370" s="522"/>
      <c r="O1370" s="497"/>
      <c r="P1370" s="541"/>
    </row>
    <row r="1371" spans="1:16" ht="39" customHeight="1" x14ac:dyDescent="0.25">
      <c r="A1371" s="791"/>
      <c r="B1371" s="542"/>
      <c r="C1371" s="637"/>
      <c r="D1371" s="660"/>
      <c r="E1371" s="637"/>
      <c r="F1371" s="287">
        <v>20705393.120000001</v>
      </c>
      <c r="G1371" s="560"/>
      <c r="H1371" s="924"/>
      <c r="I1371" s="522"/>
      <c r="J1371" s="289">
        <v>20705393.120000001</v>
      </c>
      <c r="K1371" s="540"/>
      <c r="L1371" s="522"/>
      <c r="M1371" s="286"/>
      <c r="N1371" s="522"/>
      <c r="O1371" s="497"/>
      <c r="P1371" s="541"/>
    </row>
    <row r="1372" spans="1:16" ht="39" customHeight="1" x14ac:dyDescent="0.25">
      <c r="A1372" s="791"/>
      <c r="B1372" s="542"/>
      <c r="C1372" s="637" t="s">
        <v>363</v>
      </c>
      <c r="D1372" s="660">
        <v>4</v>
      </c>
      <c r="E1372" s="637" t="s">
        <v>374</v>
      </c>
      <c r="F1372" s="287">
        <v>5112442.75</v>
      </c>
      <c r="G1372" s="560">
        <f>SUM(F1372:F1373)</f>
        <v>25817835.870000001</v>
      </c>
      <c r="H1372" s="924"/>
      <c r="I1372" s="522"/>
      <c r="J1372" s="289">
        <v>5112442.75</v>
      </c>
      <c r="K1372" s="540"/>
      <c r="L1372" s="522"/>
      <c r="M1372" s="286"/>
      <c r="N1372" s="522"/>
      <c r="O1372" s="497"/>
      <c r="P1372" s="541"/>
    </row>
    <row r="1373" spans="1:16" ht="39" customHeight="1" x14ac:dyDescent="0.25">
      <c r="A1373" s="791"/>
      <c r="B1373" s="542"/>
      <c r="C1373" s="637"/>
      <c r="D1373" s="660"/>
      <c r="E1373" s="637"/>
      <c r="F1373" s="287">
        <v>20705393.120000001</v>
      </c>
      <c r="G1373" s="560"/>
      <c r="H1373" s="924"/>
      <c r="I1373" s="522"/>
      <c r="J1373" s="289">
        <v>20705393.120000001</v>
      </c>
      <c r="K1373" s="540"/>
      <c r="L1373" s="522"/>
      <c r="M1373" s="286"/>
      <c r="N1373" s="522"/>
      <c r="O1373" s="497"/>
      <c r="P1373" s="541"/>
    </row>
    <row r="1374" spans="1:16" ht="39" customHeight="1" x14ac:dyDescent="0.25">
      <c r="A1374" s="791"/>
      <c r="B1374" s="542"/>
      <c r="C1374" s="637" t="s">
        <v>364</v>
      </c>
      <c r="D1374" s="660">
        <v>7</v>
      </c>
      <c r="E1374" s="637" t="s">
        <v>251</v>
      </c>
      <c r="F1374" s="287">
        <v>5112442.75</v>
      </c>
      <c r="G1374" s="560">
        <f>SUM(F1374:F1375)</f>
        <v>25817835.870000001</v>
      </c>
      <c r="H1374" s="924"/>
      <c r="I1374" s="522"/>
      <c r="J1374" s="289">
        <v>5112442.75</v>
      </c>
      <c r="K1374" s="540"/>
      <c r="L1374" s="522"/>
      <c r="M1374" s="286"/>
      <c r="N1374" s="522"/>
      <c r="O1374" s="497"/>
      <c r="P1374" s="541"/>
    </row>
    <row r="1375" spans="1:16" ht="39" customHeight="1" x14ac:dyDescent="0.25">
      <c r="A1375" s="791"/>
      <c r="B1375" s="542"/>
      <c r="C1375" s="637"/>
      <c r="D1375" s="660"/>
      <c r="E1375" s="637"/>
      <c r="F1375" s="287">
        <v>20705393.120000001</v>
      </c>
      <c r="G1375" s="560"/>
      <c r="H1375" s="924"/>
      <c r="I1375" s="522"/>
      <c r="J1375" s="289">
        <v>20705393.120000001</v>
      </c>
      <c r="K1375" s="540"/>
      <c r="L1375" s="522"/>
      <c r="M1375" s="286"/>
      <c r="N1375" s="522"/>
      <c r="O1375" s="497"/>
      <c r="P1375" s="541"/>
    </row>
    <row r="1376" spans="1:16" ht="39" customHeight="1" x14ac:dyDescent="0.25">
      <c r="A1376" s="543" t="s">
        <v>340</v>
      </c>
      <c r="B1376" s="658">
        <v>3575264.17</v>
      </c>
      <c r="C1376" s="541" t="s">
        <v>213</v>
      </c>
      <c r="D1376" s="470">
        <v>17</v>
      </c>
      <c r="E1376" s="637" t="s">
        <v>252</v>
      </c>
      <c r="F1376" s="407">
        <v>357526.46</v>
      </c>
      <c r="G1376" s="285">
        <v>357526.46</v>
      </c>
      <c r="H1376" s="543">
        <f>SUM(G1376:G1397)</f>
        <v>17425518.030000005</v>
      </c>
      <c r="I1376" s="554"/>
      <c r="J1376" s="406">
        <v>357526.46</v>
      </c>
      <c r="K1376" s="544">
        <f>SUM(J1376:J1397)</f>
        <v>1805508.42</v>
      </c>
      <c r="L1376" s="531"/>
      <c r="M1376" s="286"/>
      <c r="N1376" s="531"/>
      <c r="O1376" s="493" t="s">
        <v>682</v>
      </c>
      <c r="P1376" s="541" t="s">
        <v>591</v>
      </c>
    </row>
    <row r="1377" spans="1:16" ht="39" customHeight="1" x14ac:dyDescent="0.25">
      <c r="A1377" s="543"/>
      <c r="B1377" s="658"/>
      <c r="C1377" s="541"/>
      <c r="D1377" s="470"/>
      <c r="E1377" s="637"/>
      <c r="F1377" s="285">
        <v>3121862.07</v>
      </c>
      <c r="G1377" s="285">
        <v>3121862.07</v>
      </c>
      <c r="H1377" s="543"/>
      <c r="I1377" s="555"/>
      <c r="J1377" s="328">
        <v>1447981.96</v>
      </c>
      <c r="K1377" s="544"/>
      <c r="L1377" s="532"/>
      <c r="M1377" s="286"/>
      <c r="N1377" s="532"/>
      <c r="O1377" s="494"/>
      <c r="P1377" s="541"/>
    </row>
    <row r="1378" spans="1:16" ht="39" customHeight="1" x14ac:dyDescent="0.25">
      <c r="A1378" s="543"/>
      <c r="B1378" s="658"/>
      <c r="C1378" s="541"/>
      <c r="D1378" s="470">
        <v>7</v>
      </c>
      <c r="E1378" s="637" t="s">
        <v>372</v>
      </c>
      <c r="F1378" s="285">
        <v>237850.72</v>
      </c>
      <c r="G1378" s="285">
        <v>237850.72</v>
      </c>
      <c r="H1378" s="543"/>
      <c r="I1378" s="555"/>
      <c r="J1378" s="329"/>
      <c r="K1378" s="544"/>
      <c r="L1378" s="532"/>
      <c r="M1378" s="286"/>
      <c r="N1378" s="532"/>
      <c r="O1378" s="494"/>
      <c r="P1378" s="541"/>
    </row>
    <row r="1379" spans="1:16" ht="39" customHeight="1" x14ac:dyDescent="0.25">
      <c r="A1379" s="543"/>
      <c r="B1379" s="658"/>
      <c r="C1379" s="541"/>
      <c r="D1379" s="470"/>
      <c r="E1379" s="637"/>
      <c r="F1379" s="285">
        <v>456130.07</v>
      </c>
      <c r="G1379" s="285">
        <v>456130.07</v>
      </c>
      <c r="H1379" s="543"/>
      <c r="I1379" s="555"/>
      <c r="J1379" s="329"/>
      <c r="K1379" s="544"/>
      <c r="L1379" s="532"/>
      <c r="M1379" s="286"/>
      <c r="N1379" s="532"/>
      <c r="O1379" s="494"/>
      <c r="P1379" s="541"/>
    </row>
    <row r="1380" spans="1:16" ht="39" customHeight="1" x14ac:dyDescent="0.25">
      <c r="A1380" s="543"/>
      <c r="B1380" s="658"/>
      <c r="C1380" s="541"/>
      <c r="D1380" s="470">
        <v>6</v>
      </c>
      <c r="E1380" s="637" t="s">
        <v>371</v>
      </c>
      <c r="F1380" s="285">
        <v>236105.67</v>
      </c>
      <c r="G1380" s="285">
        <v>236105.67</v>
      </c>
      <c r="H1380" s="543"/>
      <c r="I1380" s="555"/>
      <c r="J1380" s="329"/>
      <c r="K1380" s="544"/>
      <c r="L1380" s="532"/>
      <c r="M1380" s="286"/>
      <c r="N1380" s="532"/>
      <c r="O1380" s="494"/>
      <c r="P1380" s="541"/>
    </row>
    <row r="1381" spans="1:16" ht="39" customHeight="1" x14ac:dyDescent="0.25">
      <c r="A1381" s="543"/>
      <c r="B1381" s="658"/>
      <c r="C1381" s="541"/>
      <c r="D1381" s="470"/>
      <c r="E1381" s="637"/>
      <c r="F1381" s="285">
        <v>1419605.07</v>
      </c>
      <c r="G1381" s="285">
        <v>1419605.07</v>
      </c>
      <c r="H1381" s="543"/>
      <c r="I1381" s="555"/>
      <c r="J1381" s="329"/>
      <c r="K1381" s="544"/>
      <c r="L1381" s="532"/>
      <c r="M1381" s="286"/>
      <c r="N1381" s="532"/>
      <c r="O1381" s="494"/>
      <c r="P1381" s="541"/>
    </row>
    <row r="1382" spans="1:16" ht="39" customHeight="1" x14ac:dyDescent="0.25">
      <c r="A1382" s="543"/>
      <c r="B1382" s="658"/>
      <c r="C1382" s="541"/>
      <c r="D1382" s="470">
        <v>16</v>
      </c>
      <c r="E1382" s="637" t="s">
        <v>253</v>
      </c>
      <c r="F1382" s="285">
        <v>237850.72</v>
      </c>
      <c r="G1382" s="285">
        <v>237850.72</v>
      </c>
      <c r="H1382" s="543"/>
      <c r="I1382" s="555"/>
      <c r="J1382" s="329"/>
      <c r="K1382" s="544"/>
      <c r="L1382" s="532"/>
      <c r="M1382" s="286"/>
      <c r="N1382" s="532"/>
      <c r="O1382" s="494"/>
      <c r="P1382" s="541"/>
    </row>
    <row r="1383" spans="1:16" ht="39" customHeight="1" x14ac:dyDescent="0.25">
      <c r="A1383" s="543"/>
      <c r="B1383" s="658"/>
      <c r="C1383" s="541"/>
      <c r="D1383" s="470"/>
      <c r="E1383" s="637"/>
      <c r="F1383" s="285"/>
      <c r="G1383" s="285"/>
      <c r="H1383" s="543"/>
      <c r="I1383" s="555"/>
      <c r="J1383" s="329"/>
      <c r="K1383" s="544"/>
      <c r="L1383" s="532"/>
      <c r="M1383" s="286"/>
      <c r="N1383" s="532"/>
      <c r="O1383" s="494"/>
      <c r="P1383" s="541"/>
    </row>
    <row r="1384" spans="1:16" ht="39" customHeight="1" x14ac:dyDescent="0.25">
      <c r="A1384" s="543"/>
      <c r="B1384" s="658"/>
      <c r="C1384" s="541"/>
      <c r="D1384" s="470">
        <v>13</v>
      </c>
      <c r="E1384" s="637" t="s">
        <v>312</v>
      </c>
      <c r="F1384" s="285">
        <v>236105.67</v>
      </c>
      <c r="G1384" s="285">
        <v>236105.67</v>
      </c>
      <c r="H1384" s="543"/>
      <c r="I1384" s="555"/>
      <c r="J1384" s="329"/>
      <c r="K1384" s="544"/>
      <c r="L1384" s="532"/>
      <c r="M1384" s="286"/>
      <c r="N1384" s="532"/>
      <c r="O1384" s="494"/>
      <c r="P1384" s="541"/>
    </row>
    <row r="1385" spans="1:16" ht="39" customHeight="1" x14ac:dyDescent="0.25">
      <c r="A1385" s="543"/>
      <c r="B1385" s="658"/>
      <c r="C1385" s="541"/>
      <c r="D1385" s="470"/>
      <c r="E1385" s="637"/>
      <c r="F1385" s="285"/>
      <c r="G1385" s="285"/>
      <c r="H1385" s="543"/>
      <c r="I1385" s="555"/>
      <c r="J1385" s="329"/>
      <c r="K1385" s="544"/>
      <c r="L1385" s="532"/>
      <c r="M1385" s="286"/>
      <c r="N1385" s="532"/>
      <c r="O1385" s="494"/>
      <c r="P1385" s="541"/>
    </row>
    <row r="1386" spans="1:16" ht="39" customHeight="1" x14ac:dyDescent="0.25">
      <c r="A1386" s="543"/>
      <c r="B1386" s="658"/>
      <c r="C1386" s="541"/>
      <c r="D1386" s="470">
        <v>8</v>
      </c>
      <c r="E1386" s="637" t="s">
        <v>251</v>
      </c>
      <c r="F1386" s="285">
        <v>357526.46</v>
      </c>
      <c r="G1386" s="285">
        <v>357526.46</v>
      </c>
      <c r="H1386" s="543"/>
      <c r="I1386" s="555"/>
      <c r="J1386" s="329"/>
      <c r="K1386" s="544"/>
      <c r="L1386" s="532"/>
      <c r="M1386" s="286"/>
      <c r="N1386" s="532"/>
      <c r="O1386" s="494"/>
      <c r="P1386" s="541"/>
    </row>
    <row r="1387" spans="1:16" ht="39" customHeight="1" x14ac:dyDescent="0.25">
      <c r="A1387" s="543"/>
      <c r="B1387" s="658"/>
      <c r="C1387" s="541"/>
      <c r="D1387" s="470"/>
      <c r="E1387" s="637"/>
      <c r="F1387" s="285">
        <v>1793658.07</v>
      </c>
      <c r="G1387" s="285">
        <v>1793658.07</v>
      </c>
      <c r="H1387" s="543"/>
      <c r="I1387" s="555"/>
      <c r="J1387" s="329"/>
      <c r="K1387" s="544"/>
      <c r="L1387" s="532"/>
      <c r="M1387" s="286"/>
      <c r="N1387" s="532"/>
      <c r="O1387" s="494"/>
      <c r="P1387" s="541"/>
    </row>
    <row r="1388" spans="1:16" ht="39" customHeight="1" x14ac:dyDescent="0.25">
      <c r="A1388" s="543"/>
      <c r="B1388" s="658"/>
      <c r="C1388" s="541"/>
      <c r="D1388" s="470">
        <v>5</v>
      </c>
      <c r="E1388" s="637" t="s">
        <v>373</v>
      </c>
      <c r="F1388" s="285">
        <v>357526.46</v>
      </c>
      <c r="G1388" s="285">
        <v>357526.46</v>
      </c>
      <c r="H1388" s="543"/>
      <c r="I1388" s="555"/>
      <c r="J1388" s="329"/>
      <c r="K1388" s="544"/>
      <c r="L1388" s="532"/>
      <c r="M1388" s="286"/>
      <c r="N1388" s="532"/>
      <c r="O1388" s="494"/>
      <c r="P1388" s="541"/>
    </row>
    <row r="1389" spans="1:16" ht="39" customHeight="1" x14ac:dyDescent="0.25">
      <c r="A1389" s="543"/>
      <c r="B1389" s="658"/>
      <c r="C1389" s="541"/>
      <c r="D1389" s="470"/>
      <c r="E1389" s="637"/>
      <c r="F1389" s="285">
        <v>3021673.24</v>
      </c>
      <c r="G1389" s="285">
        <v>3021673.24</v>
      </c>
      <c r="H1389" s="543"/>
      <c r="I1389" s="555"/>
      <c r="J1389" s="329"/>
      <c r="K1389" s="544"/>
      <c r="L1389" s="532"/>
      <c r="M1389" s="286"/>
      <c r="N1389" s="532"/>
      <c r="O1389" s="494"/>
      <c r="P1389" s="541"/>
    </row>
    <row r="1390" spans="1:16" ht="39" customHeight="1" x14ac:dyDescent="0.25">
      <c r="A1390" s="543"/>
      <c r="B1390" s="658"/>
      <c r="C1390" s="541"/>
      <c r="D1390" s="470">
        <v>5</v>
      </c>
      <c r="E1390" s="637" t="s">
        <v>374</v>
      </c>
      <c r="F1390" s="285">
        <v>357526.46</v>
      </c>
      <c r="G1390" s="285">
        <v>357526.46</v>
      </c>
      <c r="H1390" s="543"/>
      <c r="I1390" s="555"/>
      <c r="J1390" s="329"/>
      <c r="K1390" s="544"/>
      <c r="L1390" s="532"/>
      <c r="M1390" s="286"/>
      <c r="N1390" s="532"/>
      <c r="O1390" s="494"/>
      <c r="P1390" s="541"/>
    </row>
    <row r="1391" spans="1:16" ht="39" customHeight="1" x14ac:dyDescent="0.25">
      <c r="A1391" s="543"/>
      <c r="B1391" s="658"/>
      <c r="C1391" s="541"/>
      <c r="D1391" s="470"/>
      <c r="E1391" s="637"/>
      <c r="F1391" s="285">
        <v>41089.370000000003</v>
      </c>
      <c r="G1391" s="285">
        <v>41089.370000000003</v>
      </c>
      <c r="H1391" s="543"/>
      <c r="I1391" s="555"/>
      <c r="J1391" s="329"/>
      <c r="K1391" s="544"/>
      <c r="L1391" s="532"/>
      <c r="M1391" s="286"/>
      <c r="N1391" s="532"/>
      <c r="O1391" s="494"/>
      <c r="P1391" s="541"/>
    </row>
    <row r="1392" spans="1:16" ht="39" customHeight="1" x14ac:dyDescent="0.25">
      <c r="A1392" s="543"/>
      <c r="B1392" s="658"/>
      <c r="C1392" s="541"/>
      <c r="D1392" s="470">
        <v>6</v>
      </c>
      <c r="E1392" s="637" t="s">
        <v>370</v>
      </c>
      <c r="F1392" s="285">
        <v>357526.46</v>
      </c>
      <c r="G1392" s="285">
        <v>357526.46</v>
      </c>
      <c r="H1392" s="543"/>
      <c r="I1392" s="555"/>
      <c r="J1392" s="329"/>
      <c r="K1392" s="544"/>
      <c r="L1392" s="532"/>
      <c r="M1392" s="286"/>
      <c r="N1392" s="532"/>
      <c r="O1392" s="494"/>
      <c r="P1392" s="541"/>
    </row>
    <row r="1393" spans="1:16" ht="39" customHeight="1" x14ac:dyDescent="0.25">
      <c r="A1393" s="543"/>
      <c r="B1393" s="658"/>
      <c r="C1393" s="541"/>
      <c r="D1393" s="470"/>
      <c r="E1393" s="637"/>
      <c r="F1393" s="285"/>
      <c r="G1393" s="285"/>
      <c r="H1393" s="543"/>
      <c r="I1393" s="555"/>
      <c r="J1393" s="329"/>
      <c r="K1393" s="544"/>
      <c r="L1393" s="532"/>
      <c r="M1393" s="286"/>
      <c r="N1393" s="532"/>
      <c r="O1393" s="494"/>
      <c r="P1393" s="541"/>
    </row>
    <row r="1394" spans="1:16" ht="39" customHeight="1" x14ac:dyDescent="0.25">
      <c r="A1394" s="543"/>
      <c r="B1394" s="658"/>
      <c r="C1394" s="541"/>
      <c r="D1394" s="470">
        <v>15</v>
      </c>
      <c r="E1394" s="637" t="s">
        <v>192</v>
      </c>
      <c r="F1394" s="285">
        <v>357526.46</v>
      </c>
      <c r="G1394" s="285">
        <v>357526.46</v>
      </c>
      <c r="H1394" s="543"/>
      <c r="I1394" s="555"/>
      <c r="J1394" s="329"/>
      <c r="K1394" s="544"/>
      <c r="L1394" s="532"/>
      <c r="M1394" s="286"/>
      <c r="N1394" s="532"/>
      <c r="O1394" s="494"/>
      <c r="P1394" s="541"/>
    </row>
    <row r="1395" spans="1:16" ht="39" customHeight="1" x14ac:dyDescent="0.25">
      <c r="A1395" s="543"/>
      <c r="B1395" s="658"/>
      <c r="C1395" s="541"/>
      <c r="D1395" s="470"/>
      <c r="E1395" s="637"/>
      <c r="F1395" s="285">
        <v>1898557.07</v>
      </c>
      <c r="G1395" s="285">
        <v>1898557.07</v>
      </c>
      <c r="H1395" s="543"/>
      <c r="I1395" s="555"/>
      <c r="J1395" s="329"/>
      <c r="K1395" s="544"/>
      <c r="L1395" s="532"/>
      <c r="M1395" s="286"/>
      <c r="N1395" s="532"/>
      <c r="O1395" s="494"/>
      <c r="P1395" s="541"/>
    </row>
    <row r="1396" spans="1:16" ht="39" customHeight="1" x14ac:dyDescent="0.25">
      <c r="A1396" s="543"/>
      <c r="B1396" s="658"/>
      <c r="C1396" s="541"/>
      <c r="D1396" s="470">
        <v>15</v>
      </c>
      <c r="E1396" s="637" t="s">
        <v>312</v>
      </c>
      <c r="F1396" s="285">
        <v>357526.46</v>
      </c>
      <c r="G1396" s="285">
        <v>357526.46</v>
      </c>
      <c r="H1396" s="543"/>
      <c r="I1396" s="555"/>
      <c r="J1396" s="329"/>
      <c r="K1396" s="544"/>
      <c r="L1396" s="532"/>
      <c r="M1396" s="286"/>
      <c r="N1396" s="532"/>
      <c r="O1396" s="494"/>
      <c r="P1396" s="541"/>
    </row>
    <row r="1397" spans="1:16" ht="39" customHeight="1" x14ac:dyDescent="0.25">
      <c r="A1397" s="543"/>
      <c r="B1397" s="658"/>
      <c r="C1397" s="541"/>
      <c r="D1397" s="470"/>
      <c r="E1397" s="637"/>
      <c r="F1397" s="285">
        <v>2222345.0699999998</v>
      </c>
      <c r="G1397" s="285">
        <v>2222345.0699999998</v>
      </c>
      <c r="H1397" s="543"/>
      <c r="I1397" s="556"/>
      <c r="J1397" s="329"/>
      <c r="K1397" s="544"/>
      <c r="L1397" s="533"/>
      <c r="M1397" s="286"/>
      <c r="N1397" s="533"/>
      <c r="O1397" s="530"/>
      <c r="P1397" s="541"/>
    </row>
    <row r="1398" spans="1:16" ht="136.5" customHeight="1" x14ac:dyDescent="0.25">
      <c r="A1398" s="288" t="s">
        <v>341</v>
      </c>
      <c r="B1398" s="139">
        <v>28790000</v>
      </c>
      <c r="C1398" s="366" t="s">
        <v>218</v>
      </c>
      <c r="D1398" s="376">
        <v>174</v>
      </c>
      <c r="E1398" s="376" t="s">
        <v>11</v>
      </c>
      <c r="F1398" s="382">
        <v>28790000</v>
      </c>
      <c r="G1398" s="358">
        <v>28790000</v>
      </c>
      <c r="H1398" s="359">
        <f>G1398</f>
        <v>28790000</v>
      </c>
      <c r="I1398" s="408">
        <f>(B1398-G1398)</f>
        <v>0</v>
      </c>
      <c r="J1398" s="139">
        <v>28790000</v>
      </c>
      <c r="K1398" s="371">
        <v>28790000</v>
      </c>
      <c r="L1398" s="356">
        <f>(B1398-K1398)</f>
        <v>0</v>
      </c>
      <c r="M1398" s="361"/>
      <c r="N1398" s="356">
        <f>(I1398-L1398)</f>
        <v>0</v>
      </c>
      <c r="O1398" s="17" t="s">
        <v>451</v>
      </c>
      <c r="P1398" s="357" t="s">
        <v>592</v>
      </c>
    </row>
    <row r="1399" spans="1:16" ht="39" customHeight="1" x14ac:dyDescent="0.25">
      <c r="A1399" s="807" t="s">
        <v>342</v>
      </c>
      <c r="C1399" s="629" t="s">
        <v>308</v>
      </c>
      <c r="D1399" s="644">
        <v>9</v>
      </c>
      <c r="E1399" s="636" t="s">
        <v>310</v>
      </c>
      <c r="F1399" s="364">
        <v>5292083.5999999996</v>
      </c>
      <c r="G1399" s="657">
        <f>SUM(F1399:F1402)</f>
        <v>44370544.800000004</v>
      </c>
      <c r="H1399" s="954">
        <f>SUM(G1399:G1434)</f>
        <v>398504382.01000005</v>
      </c>
      <c r="I1399" s="504"/>
      <c r="J1399" s="445">
        <v>5292083.5999999996</v>
      </c>
      <c r="K1399" s="544">
        <f>SUM(J1399:J1434)</f>
        <v>520945022.20000005</v>
      </c>
      <c r="L1399" s="505"/>
      <c r="M1399" s="390"/>
      <c r="N1399" s="505"/>
      <c r="O1399" s="557" t="s">
        <v>682</v>
      </c>
      <c r="P1399" s="495" t="s">
        <v>683</v>
      </c>
    </row>
    <row r="1400" spans="1:16" ht="39" customHeight="1" x14ac:dyDescent="0.25">
      <c r="A1400" s="808"/>
      <c r="C1400" s="629"/>
      <c r="D1400" s="644"/>
      <c r="E1400" s="636"/>
      <c r="F1400" s="85">
        <v>1477422.89</v>
      </c>
      <c r="G1400" s="657"/>
      <c r="H1400" s="954"/>
      <c r="I1400" s="504"/>
      <c r="J1400" s="402">
        <v>3809734</v>
      </c>
      <c r="K1400" s="544"/>
      <c r="L1400" s="505"/>
      <c r="M1400" s="390"/>
      <c r="N1400" s="505"/>
      <c r="O1400" s="558"/>
      <c r="P1400" s="496"/>
    </row>
    <row r="1401" spans="1:16" ht="39" customHeight="1" x14ac:dyDescent="0.25">
      <c r="A1401" s="808"/>
      <c r="C1401" s="629"/>
      <c r="D1401" s="644"/>
      <c r="E1401" s="636"/>
      <c r="F1401" s="85">
        <v>37601038.310000002</v>
      </c>
      <c r="G1401" s="657"/>
      <c r="H1401" s="954"/>
      <c r="I1401" s="504"/>
      <c r="J1401" s="402">
        <v>39231699</v>
      </c>
      <c r="K1401" s="544"/>
      <c r="L1401" s="505"/>
      <c r="M1401" s="390"/>
      <c r="N1401" s="505"/>
      <c r="O1401" s="558"/>
      <c r="P1401" s="496"/>
    </row>
    <row r="1402" spans="1:16" ht="39" customHeight="1" x14ac:dyDescent="0.25">
      <c r="A1402" s="808"/>
      <c r="C1402" s="630"/>
      <c r="D1402" s="645"/>
      <c r="E1402" s="634"/>
      <c r="F1402" s="85"/>
      <c r="G1402" s="579"/>
      <c r="H1402" s="954"/>
      <c r="I1402" s="504"/>
      <c r="J1402" s="402"/>
      <c r="K1402" s="544"/>
      <c r="L1402" s="505"/>
      <c r="M1402" s="390"/>
      <c r="N1402" s="505"/>
      <c r="O1402" s="558"/>
      <c r="P1402" s="496"/>
    </row>
    <row r="1403" spans="1:16" ht="39" customHeight="1" x14ac:dyDescent="0.25">
      <c r="A1403" s="808"/>
      <c r="C1403" s="628" t="s">
        <v>189</v>
      </c>
      <c r="D1403" s="643">
        <v>8</v>
      </c>
      <c r="E1403" s="633" t="s">
        <v>368</v>
      </c>
      <c r="F1403" s="137">
        <v>5292083.5999999996</v>
      </c>
      <c r="G1403" s="578">
        <f>SUM(F1403:F1406)</f>
        <v>46050679.799999997</v>
      </c>
      <c r="H1403" s="954"/>
      <c r="I1403" s="504"/>
      <c r="J1403" s="445">
        <v>5292083.5999999996</v>
      </c>
      <c r="K1403" s="544"/>
      <c r="L1403" s="505"/>
      <c r="M1403" s="390"/>
      <c r="N1403" s="505"/>
      <c r="O1403" s="558"/>
      <c r="P1403" s="496"/>
    </row>
    <row r="1404" spans="1:16" ht="39" customHeight="1" x14ac:dyDescent="0.25">
      <c r="A1404" s="808"/>
      <c r="C1404" s="629"/>
      <c r="D1404" s="644"/>
      <c r="E1404" s="636"/>
      <c r="F1404" s="85">
        <v>20269256.890000001</v>
      </c>
      <c r="G1404" s="657"/>
      <c r="H1404" s="954"/>
      <c r="I1404" s="504"/>
      <c r="J1404" s="446">
        <v>22601568</v>
      </c>
      <c r="K1404" s="544"/>
      <c r="L1404" s="505"/>
      <c r="M1404" s="390"/>
      <c r="N1404" s="505"/>
      <c r="O1404" s="558"/>
      <c r="P1404" s="496"/>
    </row>
    <row r="1405" spans="1:16" ht="39" customHeight="1" x14ac:dyDescent="0.25">
      <c r="A1405" s="808"/>
      <c r="C1405" s="629"/>
      <c r="D1405" s="644"/>
      <c r="E1405" s="636"/>
      <c r="F1405" s="85">
        <v>20489339.309999999</v>
      </c>
      <c r="G1405" s="657"/>
      <c r="H1405" s="954"/>
      <c r="I1405" s="504"/>
      <c r="J1405" s="446">
        <v>22120000</v>
      </c>
      <c r="K1405" s="544"/>
      <c r="L1405" s="505"/>
      <c r="M1405" s="390"/>
      <c r="N1405" s="505"/>
      <c r="O1405" s="558"/>
      <c r="P1405" s="496"/>
    </row>
    <row r="1406" spans="1:16" ht="39" customHeight="1" x14ac:dyDescent="0.25">
      <c r="A1406" s="808"/>
      <c r="C1406" s="630"/>
      <c r="D1406" s="645"/>
      <c r="E1406" s="634"/>
      <c r="F1406" s="85"/>
      <c r="G1406" s="579"/>
      <c r="H1406" s="954"/>
      <c r="I1406" s="504"/>
      <c r="J1406" s="402"/>
      <c r="K1406" s="544"/>
      <c r="L1406" s="505"/>
      <c r="M1406" s="390"/>
      <c r="N1406" s="505"/>
      <c r="O1406" s="558"/>
      <c r="P1406" s="496"/>
    </row>
    <row r="1407" spans="1:16" ht="39" customHeight="1" x14ac:dyDescent="0.25">
      <c r="A1407" s="808"/>
      <c r="C1407" s="628" t="s">
        <v>218</v>
      </c>
      <c r="D1407" s="643">
        <v>10</v>
      </c>
      <c r="E1407" s="633" t="s">
        <v>256</v>
      </c>
      <c r="F1407" s="85">
        <v>5292083.5999999996</v>
      </c>
      <c r="G1407" s="578">
        <f>SUM(F1407:F1410)</f>
        <v>47628752.640000001</v>
      </c>
      <c r="H1407" s="954"/>
      <c r="I1407" s="504"/>
      <c r="J1407" s="446">
        <v>522083.6</v>
      </c>
      <c r="K1407" s="544"/>
      <c r="L1407" s="505"/>
      <c r="M1407" s="390"/>
      <c r="N1407" s="505"/>
      <c r="O1407" s="558"/>
      <c r="P1407" s="496"/>
    </row>
    <row r="1408" spans="1:16" ht="39" customHeight="1" x14ac:dyDescent="0.25">
      <c r="A1408" s="808"/>
      <c r="C1408" s="629"/>
      <c r="D1408" s="644"/>
      <c r="E1408" s="636"/>
      <c r="F1408" s="85">
        <v>32383354.890000001</v>
      </c>
      <c r="G1408" s="657"/>
      <c r="H1408" s="954"/>
      <c r="I1408" s="504"/>
      <c r="J1408" s="446">
        <v>34715666</v>
      </c>
      <c r="K1408" s="544"/>
      <c r="L1408" s="505"/>
      <c r="M1408" s="390"/>
      <c r="N1408" s="505"/>
      <c r="O1408" s="558"/>
      <c r="P1408" s="496"/>
    </row>
    <row r="1409" spans="1:16" ht="39" customHeight="1" x14ac:dyDescent="0.25">
      <c r="A1409" s="808"/>
      <c r="C1409" s="629"/>
      <c r="D1409" s="644"/>
      <c r="E1409" s="636"/>
      <c r="F1409" s="85">
        <v>9953314.1500000004</v>
      </c>
      <c r="G1409" s="657"/>
      <c r="H1409" s="954"/>
      <c r="I1409" s="504"/>
      <c r="J1409" s="446">
        <v>14689809</v>
      </c>
      <c r="K1409" s="544"/>
      <c r="L1409" s="505"/>
      <c r="M1409" s="390"/>
      <c r="N1409" s="505"/>
      <c r="O1409" s="558"/>
      <c r="P1409" s="496"/>
    </row>
    <row r="1410" spans="1:16" ht="39" customHeight="1" x14ac:dyDescent="0.25">
      <c r="A1410" s="808"/>
      <c r="C1410" s="630"/>
      <c r="D1410" s="645"/>
      <c r="E1410" s="634"/>
      <c r="F1410" s="85"/>
      <c r="G1410" s="579"/>
      <c r="H1410" s="954"/>
      <c r="I1410" s="504"/>
      <c r="J1410" s="402"/>
      <c r="K1410" s="544"/>
      <c r="L1410" s="505"/>
      <c r="M1410" s="390"/>
      <c r="N1410" s="505"/>
      <c r="O1410" s="558"/>
      <c r="P1410" s="496"/>
    </row>
    <row r="1411" spans="1:16" ht="39" customHeight="1" x14ac:dyDescent="0.25">
      <c r="A1411" s="808"/>
      <c r="C1411" s="628" t="s">
        <v>174</v>
      </c>
      <c r="D1411" s="643">
        <v>7</v>
      </c>
      <c r="E1411" s="633" t="s">
        <v>375</v>
      </c>
      <c r="F1411" s="137">
        <v>5292083.5999999996</v>
      </c>
      <c r="G1411" s="578">
        <f>SUM(F1411:F1414)</f>
        <v>49426064.040000007</v>
      </c>
      <c r="H1411" s="954"/>
      <c r="I1411" s="504"/>
      <c r="J1411" s="445">
        <v>5292083</v>
      </c>
      <c r="K1411" s="544"/>
      <c r="L1411" s="505"/>
      <c r="M1411" s="390"/>
      <c r="N1411" s="505"/>
      <c r="O1411" s="558"/>
      <c r="P1411" s="496"/>
    </row>
    <row r="1412" spans="1:16" ht="39" customHeight="1" x14ac:dyDescent="0.25">
      <c r="A1412" s="808"/>
      <c r="C1412" s="629"/>
      <c r="D1412" s="644"/>
      <c r="E1412" s="636"/>
      <c r="F1412" s="85">
        <v>35188772.890000001</v>
      </c>
      <c r="G1412" s="657"/>
      <c r="H1412" s="954"/>
      <c r="I1412" s="504"/>
      <c r="J1412" s="446">
        <v>3494772</v>
      </c>
      <c r="K1412" s="544"/>
      <c r="L1412" s="505"/>
      <c r="M1412" s="390"/>
      <c r="N1412" s="505"/>
      <c r="O1412" s="558"/>
      <c r="P1412" s="496"/>
    </row>
    <row r="1413" spans="1:16" ht="39" customHeight="1" x14ac:dyDescent="0.25">
      <c r="A1413" s="808"/>
      <c r="C1413" s="629"/>
      <c r="D1413" s="644"/>
      <c r="E1413" s="636"/>
      <c r="F1413" s="85">
        <v>8945207.5500000007</v>
      </c>
      <c r="G1413" s="657"/>
      <c r="H1413" s="954"/>
      <c r="I1413" s="504"/>
      <c r="J1413" s="446">
        <v>43521079</v>
      </c>
      <c r="K1413" s="544"/>
      <c r="L1413" s="505"/>
      <c r="M1413" s="390"/>
      <c r="N1413" s="505"/>
      <c r="O1413" s="558"/>
      <c r="P1413" s="496"/>
    </row>
    <row r="1414" spans="1:16" ht="39" customHeight="1" x14ac:dyDescent="0.25">
      <c r="A1414" s="808"/>
      <c r="C1414" s="630"/>
      <c r="D1414" s="645"/>
      <c r="E1414" s="634"/>
      <c r="F1414" s="85"/>
      <c r="G1414" s="579"/>
      <c r="H1414" s="954"/>
      <c r="I1414" s="504"/>
      <c r="J1414" s="446">
        <v>35714825</v>
      </c>
      <c r="K1414" s="544"/>
      <c r="L1414" s="505"/>
      <c r="M1414" s="390"/>
      <c r="N1414" s="505"/>
      <c r="O1414" s="558"/>
      <c r="P1414" s="496"/>
    </row>
    <row r="1415" spans="1:16" ht="39" customHeight="1" x14ac:dyDescent="0.25">
      <c r="A1415" s="808"/>
      <c r="C1415" s="628" t="s">
        <v>243</v>
      </c>
      <c r="D1415" s="643">
        <v>2</v>
      </c>
      <c r="E1415" s="633" t="s">
        <v>369</v>
      </c>
      <c r="F1415" s="137">
        <v>5292083.5999999996</v>
      </c>
      <c r="G1415" s="578">
        <f>SUM(F1415:F1418)</f>
        <v>43865847.170000002</v>
      </c>
      <c r="H1415" s="954"/>
      <c r="I1415" s="504"/>
      <c r="J1415" s="445">
        <v>5292083.5999999996</v>
      </c>
      <c r="K1415" s="544"/>
      <c r="L1415" s="505"/>
      <c r="M1415" s="390"/>
      <c r="N1415" s="505"/>
      <c r="O1415" s="558"/>
      <c r="P1415" s="496"/>
    </row>
    <row r="1416" spans="1:16" ht="39" customHeight="1" x14ac:dyDescent="0.25">
      <c r="A1416" s="808"/>
      <c r="C1416" s="629"/>
      <c r="D1416" s="644"/>
      <c r="E1416" s="636"/>
      <c r="F1416" s="85">
        <v>5543992.8899999997</v>
      </c>
      <c r="G1416" s="657"/>
      <c r="H1416" s="954"/>
      <c r="I1416" s="504"/>
      <c r="J1416" s="446">
        <v>32885709</v>
      </c>
      <c r="K1416" s="544"/>
      <c r="L1416" s="505"/>
      <c r="M1416" s="390"/>
      <c r="N1416" s="505"/>
      <c r="O1416" s="558"/>
      <c r="P1416" s="496"/>
    </row>
    <row r="1417" spans="1:16" ht="39" customHeight="1" x14ac:dyDescent="0.25">
      <c r="A1417" s="808"/>
      <c r="C1417" s="629"/>
      <c r="D1417" s="644"/>
      <c r="E1417" s="636"/>
      <c r="F1417" s="85">
        <v>33029770.68</v>
      </c>
      <c r="G1417" s="657"/>
      <c r="H1417" s="954"/>
      <c r="I1417" s="504"/>
      <c r="J1417" s="446">
        <v>7876304</v>
      </c>
      <c r="K1417" s="544"/>
      <c r="L1417" s="505"/>
      <c r="M1417" s="390"/>
      <c r="N1417" s="505"/>
      <c r="O1417" s="558"/>
      <c r="P1417" s="496"/>
    </row>
    <row r="1418" spans="1:16" ht="39" customHeight="1" x14ac:dyDescent="0.25">
      <c r="A1418" s="808"/>
      <c r="C1418" s="630"/>
      <c r="D1418" s="645"/>
      <c r="E1418" s="634"/>
      <c r="F1418" s="85"/>
      <c r="G1418" s="579"/>
      <c r="H1418" s="954"/>
      <c r="I1418" s="504"/>
      <c r="J1418" s="402"/>
      <c r="K1418" s="544"/>
      <c r="L1418" s="505"/>
      <c r="M1418" s="390"/>
      <c r="N1418" s="505"/>
      <c r="O1418" s="558"/>
      <c r="P1418" s="496"/>
    </row>
    <row r="1419" spans="1:16" ht="39" customHeight="1" x14ac:dyDescent="0.25">
      <c r="A1419" s="808"/>
      <c r="C1419" s="628" t="s">
        <v>365</v>
      </c>
      <c r="D1419" s="643">
        <v>10</v>
      </c>
      <c r="E1419" s="633" t="s">
        <v>372</v>
      </c>
      <c r="F1419" s="137">
        <v>5292083.5999999996</v>
      </c>
      <c r="G1419" s="578">
        <f>SUM(F1419:F1422)</f>
        <v>48528077.800000004</v>
      </c>
      <c r="H1419" s="954"/>
      <c r="I1419" s="504"/>
      <c r="J1419" s="445">
        <v>5292083.5999999996</v>
      </c>
      <c r="K1419" s="544"/>
      <c r="L1419" s="505"/>
      <c r="M1419" s="390"/>
      <c r="N1419" s="505"/>
      <c r="O1419" s="558"/>
      <c r="P1419" s="496"/>
    </row>
    <row r="1420" spans="1:16" ht="39" customHeight="1" x14ac:dyDescent="0.25">
      <c r="A1420" s="808"/>
      <c r="C1420" s="629"/>
      <c r="D1420" s="644"/>
      <c r="E1420" s="636"/>
      <c r="F1420" s="85">
        <v>36535536.890000001</v>
      </c>
      <c r="G1420" s="657"/>
      <c r="H1420" s="954"/>
      <c r="I1420" s="504"/>
      <c r="J1420" s="446">
        <v>38867848</v>
      </c>
      <c r="K1420" s="544"/>
      <c r="L1420" s="505"/>
      <c r="M1420" s="390"/>
      <c r="N1420" s="505"/>
      <c r="O1420" s="558"/>
      <c r="P1420" s="496"/>
    </row>
    <row r="1421" spans="1:16" ht="39" customHeight="1" x14ac:dyDescent="0.25">
      <c r="A1421" s="808"/>
      <c r="C1421" s="629"/>
      <c r="D1421" s="644"/>
      <c r="E1421" s="636"/>
      <c r="F1421" s="85">
        <v>6700457.3099999996</v>
      </c>
      <c r="G1421" s="657"/>
      <c r="H1421" s="954"/>
      <c r="I1421" s="504"/>
      <c r="J1421" s="446">
        <v>8331118</v>
      </c>
      <c r="K1421" s="544"/>
      <c r="L1421" s="505"/>
      <c r="M1421" s="390"/>
      <c r="N1421" s="505"/>
      <c r="O1421" s="558"/>
      <c r="P1421" s="496"/>
    </row>
    <row r="1422" spans="1:16" ht="39" customHeight="1" x14ac:dyDescent="0.25">
      <c r="A1422" s="808"/>
      <c r="C1422" s="630"/>
      <c r="D1422" s="645"/>
      <c r="E1422" s="634"/>
      <c r="F1422" s="85"/>
      <c r="G1422" s="579"/>
      <c r="H1422" s="954"/>
      <c r="I1422" s="504"/>
      <c r="J1422" s="402"/>
      <c r="K1422" s="544"/>
      <c r="L1422" s="505"/>
      <c r="M1422" s="390"/>
      <c r="N1422" s="505"/>
      <c r="O1422" s="558"/>
      <c r="P1422" s="496"/>
    </row>
    <row r="1423" spans="1:16" ht="39" customHeight="1" x14ac:dyDescent="0.25">
      <c r="A1423" s="808"/>
      <c r="C1423" s="628" t="s">
        <v>366</v>
      </c>
      <c r="D1423" s="643">
        <v>6</v>
      </c>
      <c r="E1423" s="633" t="s">
        <v>376</v>
      </c>
      <c r="F1423" s="137">
        <v>5292083.5999999996</v>
      </c>
      <c r="G1423" s="578">
        <f>SUM(F1423:F1426)</f>
        <v>47628752.640000001</v>
      </c>
      <c r="H1423" s="954"/>
      <c r="I1423" s="504"/>
      <c r="J1423" s="445">
        <v>5292083.5999999996</v>
      </c>
      <c r="K1423" s="544"/>
      <c r="L1423" s="505"/>
      <c r="M1423" s="390"/>
      <c r="N1423" s="505"/>
      <c r="O1423" s="558"/>
      <c r="P1423" s="496"/>
    </row>
    <row r="1424" spans="1:16" ht="39" customHeight="1" x14ac:dyDescent="0.25">
      <c r="A1424" s="808"/>
      <c r="C1424" s="629"/>
      <c r="D1424" s="644"/>
      <c r="E1424" s="636"/>
      <c r="F1424" s="85">
        <v>18856658.890000001</v>
      </c>
      <c r="G1424" s="657"/>
      <c r="H1424" s="954"/>
      <c r="I1424" s="504"/>
      <c r="J1424" s="446">
        <v>21188970</v>
      </c>
      <c r="K1424" s="544"/>
      <c r="L1424" s="505"/>
      <c r="M1424" s="390"/>
      <c r="N1424" s="505"/>
      <c r="O1424" s="558"/>
      <c r="P1424" s="496"/>
    </row>
    <row r="1425" spans="1:16" ht="39" customHeight="1" x14ac:dyDescent="0.25">
      <c r="A1425" s="808"/>
      <c r="C1425" s="629"/>
      <c r="D1425" s="644"/>
      <c r="E1425" s="636"/>
      <c r="F1425" s="85">
        <v>23480010.149999999</v>
      </c>
      <c r="G1425" s="657"/>
      <c r="H1425" s="954"/>
      <c r="I1425" s="504"/>
      <c r="J1425" s="446">
        <v>28963610</v>
      </c>
      <c r="K1425" s="544"/>
      <c r="L1425" s="505"/>
      <c r="M1425" s="390"/>
      <c r="N1425" s="505"/>
      <c r="O1425" s="558"/>
      <c r="P1425" s="496"/>
    </row>
    <row r="1426" spans="1:16" ht="39" customHeight="1" x14ac:dyDescent="0.25">
      <c r="A1426" s="808"/>
      <c r="C1426" s="630"/>
      <c r="D1426" s="645"/>
      <c r="E1426" s="634"/>
      <c r="F1426" s="85"/>
      <c r="G1426" s="579"/>
      <c r="H1426" s="954"/>
      <c r="I1426" s="504"/>
      <c r="J1426" s="402"/>
      <c r="K1426" s="544"/>
      <c r="L1426" s="505"/>
      <c r="M1426" s="390"/>
      <c r="N1426" s="505"/>
      <c r="O1426" s="558"/>
      <c r="P1426" s="496"/>
    </row>
    <row r="1427" spans="1:16" ht="39" customHeight="1" x14ac:dyDescent="0.25">
      <c r="A1427" s="808"/>
      <c r="C1427" s="628" t="s">
        <v>174</v>
      </c>
      <c r="D1427" s="643">
        <v>9</v>
      </c>
      <c r="E1427" s="633" t="s">
        <v>375</v>
      </c>
      <c r="F1427" s="85">
        <v>3494772.2</v>
      </c>
      <c r="G1427" s="578">
        <f>SUM(F1427:F1430)</f>
        <v>29655638.449999999</v>
      </c>
      <c r="H1427" s="954"/>
      <c r="I1427" s="504"/>
      <c r="J1427" s="446">
        <v>5292083</v>
      </c>
      <c r="K1427" s="544"/>
      <c r="L1427" s="505"/>
      <c r="M1427" s="390"/>
      <c r="N1427" s="505"/>
      <c r="O1427" s="558"/>
      <c r="P1427" s="496"/>
    </row>
    <row r="1428" spans="1:16" ht="39" customHeight="1" x14ac:dyDescent="0.25">
      <c r="A1428" s="808"/>
      <c r="C1428" s="629"/>
      <c r="D1428" s="644"/>
      <c r="E1428" s="636"/>
      <c r="F1428" s="85">
        <v>3667683.89</v>
      </c>
      <c r="G1428" s="657"/>
      <c r="H1428" s="954"/>
      <c r="I1428" s="504"/>
      <c r="J1428" s="446">
        <v>3494772</v>
      </c>
      <c r="K1428" s="544"/>
      <c r="L1428" s="505"/>
      <c r="M1428" s="390"/>
      <c r="N1428" s="505"/>
      <c r="O1428" s="558"/>
      <c r="P1428" s="496"/>
    </row>
    <row r="1429" spans="1:16" ht="39" customHeight="1" x14ac:dyDescent="0.25">
      <c r="A1429" s="808"/>
      <c r="C1429" s="629"/>
      <c r="D1429" s="644"/>
      <c r="E1429" s="636"/>
      <c r="F1429" s="85">
        <v>22493182.359999999</v>
      </c>
      <c r="G1429" s="657"/>
      <c r="H1429" s="954"/>
      <c r="I1429" s="504"/>
      <c r="J1429" s="446">
        <v>43521079</v>
      </c>
      <c r="K1429" s="544"/>
      <c r="L1429" s="505"/>
      <c r="M1429" s="390"/>
      <c r="N1429" s="505"/>
      <c r="O1429" s="558"/>
      <c r="P1429" s="496"/>
    </row>
    <row r="1430" spans="1:16" ht="39" customHeight="1" x14ac:dyDescent="0.25">
      <c r="A1430" s="808"/>
      <c r="C1430" s="630"/>
      <c r="D1430" s="645"/>
      <c r="E1430" s="634"/>
      <c r="F1430" s="85"/>
      <c r="G1430" s="579"/>
      <c r="H1430" s="954"/>
      <c r="I1430" s="504"/>
      <c r="J1430" s="446">
        <v>35714825</v>
      </c>
      <c r="K1430" s="544"/>
      <c r="L1430" s="505"/>
      <c r="M1430" s="390"/>
      <c r="N1430" s="505"/>
      <c r="O1430" s="558"/>
      <c r="P1430" s="496"/>
    </row>
    <row r="1431" spans="1:16" ht="39" customHeight="1" x14ac:dyDescent="0.25">
      <c r="A1431" s="808"/>
      <c r="C1431" s="628" t="s">
        <v>267</v>
      </c>
      <c r="D1431" s="643">
        <v>9</v>
      </c>
      <c r="E1431" s="633" t="s">
        <v>268</v>
      </c>
      <c r="F1431" s="137">
        <v>5292083.5999999996</v>
      </c>
      <c r="G1431" s="578">
        <f>SUM(F1431:F1434)</f>
        <v>41350024.670000002</v>
      </c>
      <c r="H1431" s="954"/>
      <c r="I1431" s="504"/>
      <c r="J1431" s="445">
        <v>5292083.5999999996</v>
      </c>
      <c r="K1431" s="544"/>
      <c r="L1431" s="505"/>
      <c r="M1431" s="390"/>
      <c r="N1431" s="505"/>
      <c r="O1431" s="558"/>
      <c r="P1431" s="496"/>
    </row>
    <row r="1432" spans="1:16" ht="39" customHeight="1" x14ac:dyDescent="0.25">
      <c r="A1432" s="808"/>
      <c r="C1432" s="629"/>
      <c r="D1432" s="644"/>
      <c r="E1432" s="636"/>
      <c r="F1432" s="85">
        <v>34994520.890000001</v>
      </c>
      <c r="G1432" s="657"/>
      <c r="H1432" s="954"/>
      <c r="I1432" s="504"/>
      <c r="J1432" s="446">
        <v>37326832</v>
      </c>
      <c r="K1432" s="544"/>
      <c r="L1432" s="505"/>
      <c r="M1432" s="390"/>
      <c r="N1432" s="505"/>
      <c r="O1432" s="558"/>
      <c r="P1432" s="496"/>
    </row>
    <row r="1433" spans="1:16" ht="39" customHeight="1" x14ac:dyDescent="0.25">
      <c r="A1433" s="808"/>
      <c r="C1433" s="629"/>
      <c r="D1433" s="644"/>
      <c r="E1433" s="636"/>
      <c r="F1433" s="85">
        <v>1063420.18</v>
      </c>
      <c r="G1433" s="657"/>
      <c r="H1433" s="954"/>
      <c r="I1433" s="504"/>
      <c r="J1433" s="446">
        <v>16052</v>
      </c>
      <c r="K1433" s="544"/>
      <c r="L1433" s="505"/>
      <c r="M1433" s="390"/>
      <c r="N1433" s="505"/>
      <c r="O1433" s="558"/>
      <c r="P1433" s="496"/>
    </row>
    <row r="1434" spans="1:16" ht="39" customHeight="1" x14ac:dyDescent="0.25">
      <c r="A1434" s="804"/>
      <c r="C1434" s="630"/>
      <c r="D1434" s="645"/>
      <c r="E1434" s="634"/>
      <c r="F1434" s="85"/>
      <c r="G1434" s="579"/>
      <c r="H1434" s="955"/>
      <c r="I1434" s="504"/>
      <c r="J1434" s="402"/>
      <c r="K1434" s="544"/>
      <c r="L1434" s="505"/>
      <c r="M1434" s="390"/>
      <c r="N1434" s="505"/>
      <c r="O1434" s="558"/>
      <c r="P1434" s="520"/>
    </row>
    <row r="1435" spans="1:16" ht="39" customHeight="1" x14ac:dyDescent="0.25">
      <c r="A1435" s="903" t="s">
        <v>343</v>
      </c>
      <c r="B1435" s="519">
        <v>418000000</v>
      </c>
      <c r="C1435" s="628" t="s">
        <v>185</v>
      </c>
      <c r="D1435" s="643">
        <v>6</v>
      </c>
      <c r="E1435" s="633" t="s">
        <v>167</v>
      </c>
      <c r="F1435" s="85">
        <v>41800000</v>
      </c>
      <c r="G1435" s="578">
        <f>SUM(F1435:F1438)</f>
        <v>247455999.40000001</v>
      </c>
      <c r="H1435" s="564">
        <f>SUM(G1435:G1438)</f>
        <v>247455999.40000001</v>
      </c>
      <c r="I1435" s="476">
        <f>(B1435-H1435)</f>
        <v>170544000.59999999</v>
      </c>
      <c r="J1435" s="295">
        <v>41800000</v>
      </c>
      <c r="K1435" s="659">
        <f>SUM(J1435:J1438)</f>
        <v>247455999.40000001</v>
      </c>
      <c r="L1435" s="613">
        <f>(B1435-K1435)</f>
        <v>170544000.59999999</v>
      </c>
      <c r="N1435" s="613">
        <f>(I1435-L1435)</f>
        <v>0</v>
      </c>
      <c r="O1435" s="506" t="s">
        <v>452</v>
      </c>
      <c r="P1435" s="495" t="s">
        <v>453</v>
      </c>
    </row>
    <row r="1436" spans="1:16" ht="39" customHeight="1" x14ac:dyDescent="0.25">
      <c r="A1436" s="904"/>
      <c r="B1436" s="519"/>
      <c r="C1436" s="629"/>
      <c r="D1436" s="644"/>
      <c r="E1436" s="636"/>
      <c r="F1436" s="85">
        <v>75240000</v>
      </c>
      <c r="G1436" s="657"/>
      <c r="H1436" s="565"/>
      <c r="I1436" s="476"/>
      <c r="J1436" s="140">
        <v>130415999.40000001</v>
      </c>
      <c r="K1436" s="659"/>
      <c r="L1436" s="613"/>
      <c r="N1436" s="613"/>
      <c r="O1436" s="506"/>
      <c r="P1436" s="496"/>
    </row>
    <row r="1437" spans="1:16" ht="39" customHeight="1" x14ac:dyDescent="0.25">
      <c r="A1437" s="904"/>
      <c r="B1437" s="519"/>
      <c r="C1437" s="629"/>
      <c r="D1437" s="644"/>
      <c r="E1437" s="636"/>
      <c r="F1437" s="85">
        <v>130415999.40000001</v>
      </c>
      <c r="G1437" s="657"/>
      <c r="H1437" s="565"/>
      <c r="I1437" s="476"/>
      <c r="J1437" s="140">
        <v>75240000</v>
      </c>
      <c r="K1437" s="659"/>
      <c r="L1437" s="613"/>
      <c r="N1437" s="613"/>
      <c r="O1437" s="506"/>
      <c r="P1437" s="496"/>
    </row>
    <row r="1438" spans="1:16" ht="39" customHeight="1" x14ac:dyDescent="0.25">
      <c r="A1438" s="805"/>
      <c r="B1438" s="519"/>
      <c r="C1438" s="630"/>
      <c r="D1438" s="645"/>
      <c r="E1438" s="634"/>
      <c r="F1438" s="85"/>
      <c r="G1438" s="579"/>
      <c r="H1438" s="566"/>
      <c r="I1438" s="476"/>
      <c r="J1438" s="448"/>
      <c r="K1438" s="659"/>
      <c r="L1438" s="613"/>
      <c r="N1438" s="613"/>
      <c r="O1438" s="506"/>
      <c r="P1438" s="520"/>
    </row>
    <row r="1439" spans="1:16" ht="39" customHeight="1" x14ac:dyDescent="0.25">
      <c r="A1439" s="903" t="s">
        <v>344</v>
      </c>
      <c r="B1439" s="519">
        <v>187586500</v>
      </c>
      <c r="C1439" s="628" t="s">
        <v>367</v>
      </c>
      <c r="D1439" s="643">
        <v>325</v>
      </c>
      <c r="E1439" s="621" t="s">
        <v>11</v>
      </c>
      <c r="F1439" s="85">
        <v>3210892.47</v>
      </c>
      <c r="G1439" s="528">
        <f>SUM(F1439:F1440)</f>
        <v>15944852.5</v>
      </c>
      <c r="H1439" s="956">
        <f>SUM(G1439:G1442)</f>
        <v>93793250</v>
      </c>
      <c r="I1439" s="522">
        <f>(B1439-H1439)</f>
        <v>93793250</v>
      </c>
      <c r="J1439" s="649">
        <v>93793250</v>
      </c>
      <c r="K1439" s="605">
        <f>SUM(J1439)</f>
        <v>93793250</v>
      </c>
      <c r="L1439" s="522">
        <f>(B1439-K1439)</f>
        <v>93793250</v>
      </c>
      <c r="M1439" s="390"/>
      <c r="N1439" s="522">
        <f>(I1439-L1439)</f>
        <v>0</v>
      </c>
      <c r="O1439" s="497" t="s">
        <v>454</v>
      </c>
      <c r="P1439" s="650" t="s">
        <v>455</v>
      </c>
    </row>
    <row r="1440" spans="1:16" ht="39" customHeight="1" x14ac:dyDescent="0.25">
      <c r="A1440" s="904"/>
      <c r="B1440" s="519"/>
      <c r="C1440" s="629"/>
      <c r="D1440" s="645"/>
      <c r="E1440" s="623"/>
      <c r="F1440" s="85">
        <v>12733960.029999999</v>
      </c>
      <c r="G1440" s="529"/>
      <c r="H1440" s="957"/>
      <c r="I1440" s="522"/>
      <c r="J1440" s="649"/>
      <c r="K1440" s="605"/>
      <c r="L1440" s="522"/>
      <c r="M1440" s="390"/>
      <c r="N1440" s="522"/>
      <c r="O1440" s="497"/>
      <c r="P1440" s="651"/>
    </row>
    <row r="1441" spans="1:16" ht="39" customHeight="1" x14ac:dyDescent="0.25">
      <c r="A1441" s="904"/>
      <c r="B1441" s="519"/>
      <c r="C1441" s="629"/>
      <c r="D1441" s="643">
        <v>8</v>
      </c>
      <c r="E1441" s="621" t="s">
        <v>370</v>
      </c>
      <c r="F1441" s="85">
        <v>15547757.529999999</v>
      </c>
      <c r="G1441" s="528">
        <f>SUM(F1441:F1442)</f>
        <v>77848397.5</v>
      </c>
      <c r="H1441" s="957"/>
      <c r="I1441" s="522"/>
      <c r="J1441" s="649"/>
      <c r="K1441" s="605"/>
      <c r="L1441" s="522"/>
      <c r="M1441" s="390"/>
      <c r="N1441" s="522"/>
      <c r="O1441" s="497"/>
      <c r="P1441" s="651"/>
    </row>
    <row r="1442" spans="1:16" ht="39" customHeight="1" x14ac:dyDescent="0.25">
      <c r="A1442" s="805"/>
      <c r="B1442" s="519"/>
      <c r="C1442" s="630"/>
      <c r="D1442" s="645"/>
      <c r="E1442" s="623"/>
      <c r="F1442" s="85">
        <v>62300639.969999999</v>
      </c>
      <c r="G1442" s="529"/>
      <c r="H1442" s="958"/>
      <c r="I1442" s="522"/>
      <c r="J1442" s="649"/>
      <c r="K1442" s="605"/>
      <c r="L1442" s="522"/>
      <c r="M1442" s="390"/>
      <c r="N1442" s="522"/>
      <c r="O1442" s="497"/>
      <c r="P1442" s="652"/>
    </row>
    <row r="1443" spans="1:16" ht="39" customHeight="1" x14ac:dyDescent="0.25">
      <c r="A1443" s="903" t="s">
        <v>345</v>
      </c>
      <c r="B1443" s="519">
        <v>63918740</v>
      </c>
      <c r="C1443" s="628" t="s">
        <v>267</v>
      </c>
      <c r="D1443" s="646">
        <v>13</v>
      </c>
      <c r="E1443" s="621" t="s">
        <v>268</v>
      </c>
      <c r="F1443" s="85">
        <v>4564280</v>
      </c>
      <c r="G1443" s="578">
        <f>SUM(F1443:F1444)</f>
        <v>11609047.41</v>
      </c>
      <c r="H1443" s="959">
        <f>SUM(G1443)</f>
        <v>11609047.41</v>
      </c>
      <c r="I1443" s="522">
        <f>(B1443-H1443)</f>
        <v>52309692.590000004</v>
      </c>
      <c r="J1443" s="140">
        <v>4564280</v>
      </c>
      <c r="K1443" s="521">
        <f>SUM(J1443:J1445)</f>
        <v>11609047.41</v>
      </c>
      <c r="L1443" s="522">
        <f>(B1443-K1443)</f>
        <v>52309692.590000004</v>
      </c>
      <c r="M1443" s="390"/>
      <c r="N1443" s="522">
        <f>(I1443-L1443)</f>
        <v>0</v>
      </c>
      <c r="O1443" s="497" t="s">
        <v>454</v>
      </c>
      <c r="P1443" s="650" t="s">
        <v>593</v>
      </c>
    </row>
    <row r="1444" spans="1:16" ht="39" customHeight="1" x14ac:dyDescent="0.25">
      <c r="A1444" s="904"/>
      <c r="B1444" s="519"/>
      <c r="C1444" s="629"/>
      <c r="D1444" s="648"/>
      <c r="E1444" s="623"/>
      <c r="F1444" s="85">
        <v>7044767.4100000001</v>
      </c>
      <c r="G1444" s="579"/>
      <c r="H1444" s="960"/>
      <c r="I1444" s="522"/>
      <c r="J1444" s="140">
        <v>7044767.4100000001</v>
      </c>
      <c r="K1444" s="521"/>
      <c r="L1444" s="522"/>
      <c r="M1444" s="390"/>
      <c r="N1444" s="522"/>
      <c r="O1444" s="497"/>
      <c r="P1444" s="651"/>
    </row>
    <row r="1445" spans="1:16" ht="39" customHeight="1" x14ac:dyDescent="0.25">
      <c r="A1445" s="805"/>
      <c r="B1445" s="519"/>
      <c r="C1445" s="630"/>
      <c r="D1445" s="113">
        <v>2296</v>
      </c>
      <c r="E1445" s="36" t="s">
        <v>268</v>
      </c>
      <c r="F1445" s="85">
        <v>0</v>
      </c>
      <c r="G1445" s="86">
        <f>SUM(F1445)</f>
        <v>0</v>
      </c>
      <c r="H1445" s="960"/>
      <c r="I1445" s="522"/>
      <c r="J1445" s="140"/>
      <c r="K1445" s="521"/>
      <c r="L1445" s="522"/>
      <c r="M1445" s="390"/>
      <c r="N1445" s="522"/>
      <c r="O1445" s="497"/>
      <c r="P1445" s="651"/>
    </row>
    <row r="1446" spans="1:16" ht="39" customHeight="1" x14ac:dyDescent="0.25">
      <c r="A1446" s="807" t="s">
        <v>346</v>
      </c>
      <c r="B1446" s="519">
        <v>5554777633</v>
      </c>
      <c r="C1446" s="621" t="s">
        <v>185</v>
      </c>
      <c r="D1446" s="643">
        <v>5</v>
      </c>
      <c r="E1446" s="662" t="s">
        <v>167</v>
      </c>
      <c r="F1446" s="85">
        <v>262944026.91</v>
      </c>
      <c r="G1446" s="578">
        <f>SUM(F1446:F1448)</f>
        <v>551958868.14999998</v>
      </c>
      <c r="H1446" s="961">
        <f>SUM(G1446:G1454)</f>
        <v>4045351111.0699997</v>
      </c>
      <c r="I1446" s="522">
        <f>(B1446-H1446)</f>
        <v>1509426521.9300003</v>
      </c>
      <c r="J1446" s="140">
        <v>2221911053</v>
      </c>
      <c r="K1446" s="537">
        <f>SUM(J1446:J1454)</f>
        <v>3403995102</v>
      </c>
      <c r="L1446" s="522">
        <f>(B1446-K1446)</f>
        <v>2150782531</v>
      </c>
      <c r="M1446" s="390"/>
      <c r="N1446" s="522">
        <f>(I1446-L1446)</f>
        <v>-641356009.06999969</v>
      </c>
      <c r="O1446" s="497" t="s">
        <v>456</v>
      </c>
      <c r="P1446" s="653" t="s">
        <v>457</v>
      </c>
    </row>
    <row r="1447" spans="1:16" ht="39" customHeight="1" x14ac:dyDescent="0.25">
      <c r="A1447" s="808"/>
      <c r="B1447" s="519"/>
      <c r="C1447" s="622"/>
      <c r="D1447" s="644"/>
      <c r="E1447" s="662"/>
      <c r="F1447" s="85">
        <v>59165164.240000002</v>
      </c>
      <c r="G1447" s="657"/>
      <c r="H1447" s="962"/>
      <c r="I1447" s="522"/>
      <c r="J1447" s="140">
        <v>1182084049</v>
      </c>
      <c r="K1447" s="537"/>
      <c r="L1447" s="522"/>
      <c r="M1447" s="390"/>
      <c r="N1447" s="522"/>
      <c r="O1447" s="497"/>
      <c r="P1447" s="654"/>
    </row>
    <row r="1448" spans="1:16" ht="39" customHeight="1" x14ac:dyDescent="0.25">
      <c r="A1448" s="808"/>
      <c r="B1448" s="519"/>
      <c r="C1448" s="622"/>
      <c r="D1448" s="644"/>
      <c r="E1448" s="662"/>
      <c r="F1448" s="85">
        <v>229849677</v>
      </c>
      <c r="G1448" s="579"/>
      <c r="H1448" s="962"/>
      <c r="I1448" s="522"/>
      <c r="J1448" s="140"/>
      <c r="K1448" s="537"/>
      <c r="L1448" s="522"/>
      <c r="M1448" s="390"/>
      <c r="N1448" s="522"/>
      <c r="O1448" s="497"/>
      <c r="P1448" s="654"/>
    </row>
    <row r="1449" spans="1:16" ht="39" customHeight="1" x14ac:dyDescent="0.25">
      <c r="A1449" s="808"/>
      <c r="B1449" s="519"/>
      <c r="C1449" s="622"/>
      <c r="D1449" s="643">
        <v>316</v>
      </c>
      <c r="E1449" s="541" t="s">
        <v>11</v>
      </c>
      <c r="F1449" s="85">
        <v>787853346.03999996</v>
      </c>
      <c r="G1449" s="578">
        <f>SUM(F1449:F1454)</f>
        <v>3493392242.9199996</v>
      </c>
      <c r="H1449" s="962"/>
      <c r="I1449" s="522"/>
      <c r="J1449" s="140"/>
      <c r="K1449" s="537"/>
      <c r="L1449" s="522"/>
      <c r="M1449" s="390"/>
      <c r="N1449" s="522"/>
      <c r="O1449" s="497"/>
      <c r="P1449" s="654"/>
    </row>
    <row r="1450" spans="1:16" ht="39" customHeight="1" x14ac:dyDescent="0.25">
      <c r="A1450" s="808"/>
      <c r="B1450" s="519"/>
      <c r="C1450" s="622"/>
      <c r="D1450" s="644"/>
      <c r="E1450" s="541"/>
      <c r="F1450" s="85">
        <v>1171113680.05</v>
      </c>
      <c r="G1450" s="657"/>
      <c r="H1450" s="962"/>
      <c r="I1450" s="522"/>
      <c r="J1450" s="140"/>
      <c r="K1450" s="537"/>
      <c r="L1450" s="522"/>
      <c r="M1450" s="390"/>
      <c r="N1450" s="522"/>
      <c r="O1450" s="497"/>
      <c r="P1450" s="654"/>
    </row>
    <row r="1451" spans="1:16" ht="39" customHeight="1" x14ac:dyDescent="0.25">
      <c r="A1451" s="808"/>
      <c r="B1451" s="519"/>
      <c r="C1451" s="622"/>
      <c r="D1451" s="644"/>
      <c r="E1451" s="541"/>
      <c r="F1451" s="85">
        <v>234103063.72999999</v>
      </c>
      <c r="G1451" s="657"/>
      <c r="H1451" s="962"/>
      <c r="I1451" s="522"/>
      <c r="J1451" s="140"/>
      <c r="K1451" s="537"/>
      <c r="L1451" s="522"/>
      <c r="M1451" s="390"/>
      <c r="N1451" s="522"/>
      <c r="O1451" s="497"/>
      <c r="P1451" s="654"/>
    </row>
    <row r="1452" spans="1:16" ht="39" customHeight="1" x14ac:dyDescent="0.25">
      <c r="A1452" s="808"/>
      <c r="B1452" s="519"/>
      <c r="C1452" s="622"/>
      <c r="D1452" s="644"/>
      <c r="E1452" s="541" t="s">
        <v>10</v>
      </c>
      <c r="F1452" s="85">
        <v>348087781.10000002</v>
      </c>
      <c r="G1452" s="657"/>
      <c r="H1452" s="962"/>
      <c r="I1452" s="522"/>
      <c r="J1452" s="140"/>
      <c r="K1452" s="537"/>
      <c r="L1452" s="522"/>
      <c r="M1452" s="390"/>
      <c r="N1452" s="522"/>
      <c r="O1452" s="497"/>
      <c r="P1452" s="654"/>
    </row>
    <row r="1453" spans="1:16" ht="39" customHeight="1" x14ac:dyDescent="0.25">
      <c r="A1453" s="808"/>
      <c r="B1453" s="519"/>
      <c r="C1453" s="622"/>
      <c r="D1453" s="644"/>
      <c r="E1453" s="541"/>
      <c r="F1453" s="85">
        <v>229849676</v>
      </c>
      <c r="G1453" s="657"/>
      <c r="H1453" s="962"/>
      <c r="I1453" s="522"/>
      <c r="J1453" s="140"/>
      <c r="K1453" s="537"/>
      <c r="L1453" s="522"/>
      <c r="M1453" s="390"/>
      <c r="N1453" s="522"/>
      <c r="O1453" s="497"/>
      <c r="P1453" s="654"/>
    </row>
    <row r="1454" spans="1:16" ht="39" customHeight="1" x14ac:dyDescent="0.25">
      <c r="A1454" s="804"/>
      <c r="B1454" s="519"/>
      <c r="C1454" s="623"/>
      <c r="D1454" s="645"/>
      <c r="E1454" s="541"/>
      <c r="F1454" s="85">
        <v>722384696</v>
      </c>
      <c r="G1454" s="579"/>
      <c r="H1454" s="963"/>
      <c r="I1454" s="522"/>
      <c r="J1454" s="140"/>
      <c r="K1454" s="537"/>
      <c r="L1454" s="522"/>
      <c r="M1454" s="390"/>
      <c r="N1454" s="522"/>
      <c r="O1454" s="497"/>
      <c r="P1454" s="655"/>
    </row>
    <row r="1455" spans="1:16" ht="39" customHeight="1" x14ac:dyDescent="0.25">
      <c r="A1455" s="903" t="s">
        <v>347</v>
      </c>
      <c r="B1455" s="519">
        <v>15200000</v>
      </c>
      <c r="C1455" s="628" t="s">
        <v>267</v>
      </c>
      <c r="D1455" s="643">
        <v>12</v>
      </c>
      <c r="E1455" s="633" t="s">
        <v>268</v>
      </c>
      <c r="F1455" s="85">
        <v>11856000</v>
      </c>
      <c r="G1455" s="578">
        <f>F1455+F1456</f>
        <v>11856000</v>
      </c>
      <c r="H1455" s="964">
        <f>G1455+G1456</f>
        <v>11856000</v>
      </c>
      <c r="I1455" s="522">
        <f>(B1455-H1455)</f>
        <v>3344000</v>
      </c>
      <c r="J1455" s="559">
        <v>11856000</v>
      </c>
      <c r="K1455" s="583">
        <f>J1455+J1456</f>
        <v>11856000</v>
      </c>
      <c r="L1455" s="522">
        <f>(B1455-K1455)</f>
        <v>3344000</v>
      </c>
      <c r="M1455" s="390"/>
      <c r="N1455" s="522">
        <f>(I1455-L1455)</f>
        <v>0</v>
      </c>
      <c r="O1455" s="497" t="s">
        <v>454</v>
      </c>
      <c r="P1455" s="650" t="s">
        <v>594</v>
      </c>
    </row>
    <row r="1456" spans="1:16" ht="39" customHeight="1" x14ac:dyDescent="0.25">
      <c r="A1456" s="904"/>
      <c r="B1456" s="519"/>
      <c r="C1456" s="629"/>
      <c r="D1456" s="645"/>
      <c r="E1456" s="634"/>
      <c r="F1456" s="85"/>
      <c r="G1456" s="579"/>
      <c r="H1456" s="964"/>
      <c r="I1456" s="522"/>
      <c r="J1456" s="559"/>
      <c r="K1456" s="583"/>
      <c r="L1456" s="522"/>
      <c r="M1456" s="390"/>
      <c r="N1456" s="522"/>
      <c r="O1456" s="497"/>
      <c r="P1456" s="651"/>
    </row>
    <row r="1457" spans="1:16" ht="39" customHeight="1" x14ac:dyDescent="0.25">
      <c r="A1457" s="805"/>
      <c r="B1457" s="519"/>
      <c r="C1457" s="630"/>
      <c r="D1457" s="113">
        <v>15</v>
      </c>
      <c r="E1457" s="88" t="s">
        <v>268</v>
      </c>
      <c r="F1457" s="85">
        <v>0</v>
      </c>
      <c r="G1457" s="86">
        <f>F1457</f>
        <v>0</v>
      </c>
      <c r="H1457" s="964"/>
      <c r="I1457" s="522"/>
      <c r="J1457" s="559"/>
      <c r="K1457" s="583"/>
      <c r="L1457" s="522"/>
      <c r="M1457" s="390"/>
      <c r="N1457" s="522"/>
      <c r="O1457" s="497"/>
      <c r="P1457" s="652"/>
    </row>
    <row r="1458" spans="1:16" ht="39" customHeight="1" x14ac:dyDescent="0.25">
      <c r="A1458" s="765" t="s">
        <v>348</v>
      </c>
      <c r="B1458" s="519">
        <v>2566357849</v>
      </c>
      <c r="C1458" s="640" t="s">
        <v>226</v>
      </c>
      <c r="D1458" s="944">
        <v>322</v>
      </c>
      <c r="E1458" s="769" t="s">
        <v>11</v>
      </c>
      <c r="F1458" s="316">
        <v>279750203.52999997</v>
      </c>
      <c r="G1458" s="481">
        <f>SUM(F1458:F1462)</f>
        <v>934907363.99999988</v>
      </c>
      <c r="H1458" s="965">
        <f>SUM(G1458:G1479)</f>
        <v>2561879171.6599998</v>
      </c>
      <c r="I1458" s="504"/>
      <c r="J1458" s="140">
        <v>769907357.70000005</v>
      </c>
      <c r="K1458" s="544">
        <f>SUM(J1458:J1479)</f>
        <v>2269236612.6999998</v>
      </c>
      <c r="L1458" s="505"/>
      <c r="M1458" s="390"/>
      <c r="N1458" s="505"/>
      <c r="O1458" s="497" t="s">
        <v>685</v>
      </c>
      <c r="P1458" s="501" t="s">
        <v>684</v>
      </c>
    </row>
    <row r="1459" spans="1:16" ht="39" customHeight="1" x14ac:dyDescent="0.25">
      <c r="A1459" s="766"/>
      <c r="B1459" s="519"/>
      <c r="C1459" s="641"/>
      <c r="D1459" s="945"/>
      <c r="E1459" s="770"/>
      <c r="F1459" s="316">
        <v>364128591.5</v>
      </c>
      <c r="G1459" s="482"/>
      <c r="H1459" s="965"/>
      <c r="I1459" s="504"/>
      <c r="J1459" s="140">
        <v>1040367405</v>
      </c>
      <c r="K1459" s="544"/>
      <c r="L1459" s="505"/>
      <c r="M1459" s="390"/>
      <c r="N1459" s="505"/>
      <c r="O1459" s="497"/>
      <c r="P1459" s="502"/>
    </row>
    <row r="1460" spans="1:16" ht="39" customHeight="1" x14ac:dyDescent="0.25">
      <c r="A1460" s="766"/>
      <c r="B1460" s="519"/>
      <c r="C1460" s="641"/>
      <c r="D1460" s="945"/>
      <c r="E1460" s="770"/>
      <c r="F1460" s="316">
        <v>167818432.53999999</v>
      </c>
      <c r="G1460" s="482"/>
      <c r="H1460" s="965"/>
      <c r="I1460" s="504"/>
      <c r="J1460" s="140">
        <v>458961850</v>
      </c>
      <c r="K1460" s="544"/>
      <c r="L1460" s="505"/>
      <c r="M1460" s="390"/>
      <c r="N1460" s="505"/>
      <c r="O1460" s="497"/>
      <c r="P1460" s="502"/>
    </row>
    <row r="1461" spans="1:16" ht="39" customHeight="1" x14ac:dyDescent="0.25">
      <c r="A1461" s="766"/>
      <c r="B1461" s="519"/>
      <c r="C1461" s="641"/>
      <c r="D1461" s="945"/>
      <c r="E1461" s="770"/>
      <c r="F1461" s="316">
        <v>120803450.87</v>
      </c>
      <c r="G1461" s="482"/>
      <c r="H1461" s="965"/>
      <c r="I1461" s="504"/>
      <c r="J1461" s="140"/>
      <c r="K1461" s="544"/>
      <c r="L1461" s="505"/>
      <c r="M1461" s="390"/>
      <c r="N1461" s="505"/>
      <c r="O1461" s="497"/>
      <c r="P1461" s="502"/>
    </row>
    <row r="1462" spans="1:16" ht="39" customHeight="1" x14ac:dyDescent="0.25">
      <c r="A1462" s="766"/>
      <c r="B1462" s="519"/>
      <c r="C1462" s="641"/>
      <c r="D1462" s="945"/>
      <c r="E1462" s="780"/>
      <c r="F1462" s="316">
        <v>2406685.56</v>
      </c>
      <c r="G1462" s="483"/>
      <c r="H1462" s="965"/>
      <c r="I1462" s="504"/>
      <c r="J1462" s="140"/>
      <c r="K1462" s="544"/>
      <c r="L1462" s="505"/>
      <c r="M1462" s="390"/>
      <c r="N1462" s="505"/>
      <c r="O1462" s="497"/>
      <c r="P1462" s="502"/>
    </row>
    <row r="1463" spans="1:16" ht="39" customHeight="1" x14ac:dyDescent="0.25">
      <c r="A1463" s="766"/>
      <c r="B1463" s="519"/>
      <c r="C1463" s="641"/>
      <c r="D1463" s="945"/>
      <c r="E1463" s="769" t="s">
        <v>10</v>
      </c>
      <c r="F1463" s="316">
        <v>0.01</v>
      </c>
      <c r="G1463" s="481">
        <f>SUM(F1463:F1467)</f>
        <v>1304530590.8399999</v>
      </c>
      <c r="H1463" s="965"/>
      <c r="I1463" s="504"/>
      <c r="J1463" s="140"/>
      <c r="K1463" s="544"/>
      <c r="L1463" s="505"/>
      <c r="M1463" s="390"/>
      <c r="N1463" s="505"/>
      <c r="O1463" s="497"/>
      <c r="P1463" s="502"/>
    </row>
    <row r="1464" spans="1:16" ht="39" customHeight="1" x14ac:dyDescent="0.25">
      <c r="A1464" s="766"/>
      <c r="B1464" s="519"/>
      <c r="C1464" s="641"/>
      <c r="D1464" s="945"/>
      <c r="E1464" s="770"/>
      <c r="F1464" s="316">
        <v>428183115.60000002</v>
      </c>
      <c r="G1464" s="482"/>
      <c r="H1464" s="965"/>
      <c r="I1464" s="504"/>
      <c r="J1464" s="140"/>
      <c r="K1464" s="544"/>
      <c r="L1464" s="505"/>
      <c r="M1464" s="390"/>
      <c r="N1464" s="505"/>
      <c r="O1464" s="497"/>
      <c r="P1464" s="502"/>
    </row>
    <row r="1465" spans="1:16" ht="39" customHeight="1" x14ac:dyDescent="0.25">
      <c r="A1465" s="766"/>
      <c r="B1465" s="519"/>
      <c r="C1465" s="641"/>
      <c r="D1465" s="945"/>
      <c r="E1465" s="770"/>
      <c r="F1465" s="316">
        <v>364128591.5</v>
      </c>
      <c r="G1465" s="482"/>
      <c r="H1465" s="965"/>
      <c r="I1465" s="504"/>
      <c r="J1465" s="140"/>
      <c r="K1465" s="544"/>
      <c r="L1465" s="505"/>
      <c r="M1465" s="390"/>
      <c r="N1465" s="505"/>
      <c r="O1465" s="497"/>
      <c r="P1465" s="502"/>
    </row>
    <row r="1466" spans="1:16" ht="39" customHeight="1" x14ac:dyDescent="0.25">
      <c r="A1466" s="766"/>
      <c r="B1466" s="519"/>
      <c r="C1466" s="641"/>
      <c r="D1466" s="945"/>
      <c r="E1466" s="770"/>
      <c r="F1466" s="316">
        <v>348693378.22000003</v>
      </c>
      <c r="G1466" s="482"/>
      <c r="H1466" s="965"/>
      <c r="I1466" s="504"/>
      <c r="J1466" s="140"/>
      <c r="K1466" s="544"/>
      <c r="L1466" s="505"/>
      <c r="M1466" s="390"/>
      <c r="N1466" s="505"/>
      <c r="O1466" s="497"/>
      <c r="P1466" s="502"/>
    </row>
    <row r="1467" spans="1:16" ht="39" customHeight="1" x14ac:dyDescent="0.25">
      <c r="A1467" s="766"/>
      <c r="B1467" s="519"/>
      <c r="C1467" s="641"/>
      <c r="D1467" s="946"/>
      <c r="E1467" s="780"/>
      <c r="F1467" s="316">
        <v>163525505.50999999</v>
      </c>
      <c r="G1467" s="483"/>
      <c r="H1467" s="965"/>
      <c r="I1467" s="504"/>
      <c r="J1467" s="140"/>
      <c r="K1467" s="544"/>
      <c r="L1467" s="505"/>
      <c r="M1467" s="390"/>
      <c r="N1467" s="505"/>
      <c r="O1467" s="497"/>
      <c r="P1467" s="502"/>
    </row>
    <row r="1468" spans="1:16" ht="39" customHeight="1" x14ac:dyDescent="0.25">
      <c r="A1468" s="766"/>
      <c r="B1468" s="519"/>
      <c r="C1468" s="641"/>
      <c r="D1468" s="631">
        <v>6</v>
      </c>
      <c r="E1468" s="633" t="s">
        <v>311</v>
      </c>
      <c r="F1468" s="316">
        <v>3683651.02</v>
      </c>
      <c r="G1468" s="578">
        <f>SUM(F1468:F1479)</f>
        <v>322441216.81999999</v>
      </c>
      <c r="H1468" s="965"/>
      <c r="I1468" s="504"/>
      <c r="J1468" s="140"/>
      <c r="K1468" s="544"/>
      <c r="L1468" s="505"/>
      <c r="M1468" s="390"/>
      <c r="N1468" s="505"/>
      <c r="O1468" s="497"/>
      <c r="P1468" s="502"/>
    </row>
    <row r="1469" spans="1:16" ht="39" customHeight="1" x14ac:dyDescent="0.25">
      <c r="A1469" s="766"/>
      <c r="B1469" s="519"/>
      <c r="C1469" s="641"/>
      <c r="D1469" s="635"/>
      <c r="E1469" s="636"/>
      <c r="F1469" s="316">
        <v>122746461.15000001</v>
      </c>
      <c r="G1469" s="657"/>
      <c r="H1469" s="965"/>
      <c r="I1469" s="504"/>
      <c r="J1469" s="140"/>
      <c r="K1469" s="544"/>
      <c r="L1469" s="505"/>
      <c r="M1469" s="390"/>
      <c r="N1469" s="505"/>
      <c r="O1469" s="497"/>
      <c r="P1469" s="502"/>
    </row>
    <row r="1470" spans="1:16" ht="39" customHeight="1" x14ac:dyDescent="0.25">
      <c r="A1470" s="766"/>
      <c r="B1470" s="519"/>
      <c r="C1470" s="641"/>
      <c r="D1470" s="635"/>
      <c r="E1470" s="636"/>
      <c r="F1470" s="316">
        <v>0.01</v>
      </c>
      <c r="G1470" s="657"/>
      <c r="H1470" s="965"/>
      <c r="I1470" s="504"/>
      <c r="J1470" s="140"/>
      <c r="K1470" s="544"/>
      <c r="L1470" s="505"/>
      <c r="M1470" s="390"/>
      <c r="N1470" s="505"/>
      <c r="O1470" s="497"/>
      <c r="P1470" s="502"/>
    </row>
    <row r="1471" spans="1:16" ht="39" customHeight="1" x14ac:dyDescent="0.25">
      <c r="A1471" s="766"/>
      <c r="B1471" s="519"/>
      <c r="C1471" s="641"/>
      <c r="D1471" s="635"/>
      <c r="E1471" s="636"/>
      <c r="F1471" s="316">
        <v>61974035.57</v>
      </c>
      <c r="G1471" s="657"/>
      <c r="H1471" s="965"/>
      <c r="I1471" s="504"/>
      <c r="J1471" s="140"/>
      <c r="K1471" s="544"/>
      <c r="L1471" s="505"/>
      <c r="M1471" s="390"/>
      <c r="N1471" s="505"/>
      <c r="O1471" s="497"/>
      <c r="P1471" s="502"/>
    </row>
    <row r="1472" spans="1:16" ht="39" customHeight="1" x14ac:dyDescent="0.25">
      <c r="A1472" s="766"/>
      <c r="B1472" s="519"/>
      <c r="C1472" s="641"/>
      <c r="D1472" s="635"/>
      <c r="E1472" s="636"/>
      <c r="F1472" s="316">
        <v>0.01</v>
      </c>
      <c r="G1472" s="657"/>
      <c r="H1472" s="965"/>
      <c r="I1472" s="504"/>
      <c r="J1472" s="140"/>
      <c r="K1472" s="544"/>
      <c r="L1472" s="505"/>
      <c r="M1472" s="390"/>
      <c r="N1472" s="505"/>
      <c r="O1472" s="497"/>
      <c r="P1472" s="502"/>
    </row>
    <row r="1473" spans="1:16" ht="39" customHeight="1" x14ac:dyDescent="0.25">
      <c r="A1473" s="766"/>
      <c r="B1473" s="519"/>
      <c r="C1473" s="641"/>
      <c r="D1473" s="635"/>
      <c r="E1473" s="636"/>
      <c r="F1473" s="316">
        <v>97092730.439999998</v>
      </c>
      <c r="G1473" s="657"/>
      <c r="H1473" s="965"/>
      <c r="I1473" s="504"/>
      <c r="J1473" s="140"/>
      <c r="K1473" s="544"/>
      <c r="L1473" s="505"/>
      <c r="M1473" s="390"/>
      <c r="N1473" s="505"/>
      <c r="O1473" s="497"/>
      <c r="P1473" s="502"/>
    </row>
    <row r="1474" spans="1:16" ht="39" customHeight="1" x14ac:dyDescent="0.25">
      <c r="A1474" s="766"/>
      <c r="B1474" s="519"/>
      <c r="C1474" s="641"/>
      <c r="D1474" s="635"/>
      <c r="E1474" s="636"/>
      <c r="F1474" s="316">
        <v>36944338.619999997</v>
      </c>
      <c r="G1474" s="657"/>
      <c r="H1474" s="965"/>
      <c r="I1474" s="504"/>
      <c r="J1474" s="140"/>
      <c r="K1474" s="544"/>
      <c r="L1474" s="505"/>
      <c r="M1474" s="390"/>
      <c r="N1474" s="505"/>
      <c r="O1474" s="497"/>
      <c r="P1474" s="502"/>
    </row>
    <row r="1475" spans="1:16" ht="39" customHeight="1" x14ac:dyDescent="0.25">
      <c r="A1475" s="766"/>
      <c r="B1475" s="519"/>
      <c r="C1475" s="641"/>
      <c r="D1475" s="635"/>
      <c r="E1475" s="636"/>
      <c r="F1475" s="316">
        <f>+D1475</f>
        <v>0</v>
      </c>
      <c r="G1475" s="657"/>
      <c r="H1475" s="965"/>
      <c r="I1475" s="504"/>
      <c r="J1475" s="140"/>
      <c r="K1475" s="544"/>
      <c r="L1475" s="505"/>
      <c r="M1475" s="390"/>
      <c r="N1475" s="505"/>
      <c r="O1475" s="497"/>
      <c r="P1475" s="503"/>
    </row>
    <row r="1476" spans="1:16" ht="39" customHeight="1" x14ac:dyDescent="0.25">
      <c r="A1476" s="766"/>
      <c r="B1476" s="519"/>
      <c r="C1476" s="641"/>
      <c r="D1476" s="635"/>
      <c r="E1476" s="636"/>
      <c r="F1476" s="316">
        <f>+D1476</f>
        <v>0</v>
      </c>
      <c r="G1476" s="657"/>
      <c r="H1476" s="965"/>
      <c r="I1476" s="504"/>
      <c r="J1476" s="140"/>
      <c r="K1476" s="544"/>
      <c r="L1476" s="505"/>
      <c r="M1476" s="390"/>
      <c r="N1476" s="505"/>
      <c r="O1476" s="497"/>
    </row>
    <row r="1477" spans="1:16" ht="39" customHeight="1" x14ac:dyDescent="0.25">
      <c r="A1477" s="766"/>
      <c r="B1477" s="519"/>
      <c r="C1477" s="641"/>
      <c r="D1477" s="635"/>
      <c r="E1477" s="636"/>
      <c r="F1477" s="316"/>
      <c r="G1477" s="657"/>
      <c r="H1477" s="965"/>
      <c r="I1477" s="504"/>
      <c r="J1477" s="140"/>
      <c r="K1477" s="544"/>
      <c r="L1477" s="505"/>
      <c r="M1477" s="390"/>
      <c r="N1477" s="505"/>
      <c r="O1477" s="497"/>
    </row>
    <row r="1478" spans="1:16" ht="39" customHeight="1" x14ac:dyDescent="0.25">
      <c r="A1478" s="766"/>
      <c r="B1478" s="519"/>
      <c r="C1478" s="641"/>
      <c r="D1478" s="635"/>
      <c r="E1478" s="636"/>
      <c r="F1478" s="316">
        <f>+D1478</f>
        <v>0</v>
      </c>
      <c r="G1478" s="657"/>
      <c r="H1478" s="965"/>
      <c r="I1478" s="504"/>
      <c r="J1478" s="140"/>
      <c r="K1478" s="544"/>
      <c r="L1478" s="505"/>
      <c r="M1478" s="390"/>
      <c r="N1478" s="505"/>
      <c r="O1478" s="497"/>
    </row>
    <row r="1479" spans="1:16" ht="39" customHeight="1" x14ac:dyDescent="0.25">
      <c r="A1479" s="766"/>
      <c r="B1479" s="519"/>
      <c r="C1479" s="641"/>
      <c r="D1479" s="635"/>
      <c r="E1479" s="636"/>
      <c r="F1479" s="316">
        <f>+D1479</f>
        <v>0</v>
      </c>
      <c r="G1479" s="657"/>
      <c r="H1479" s="965"/>
      <c r="I1479" s="504"/>
      <c r="J1479" s="140"/>
      <c r="K1479" s="544"/>
      <c r="L1479" s="505"/>
      <c r="M1479" s="390"/>
      <c r="N1479" s="505"/>
      <c r="O1479" s="497"/>
    </row>
    <row r="1480" spans="1:16" ht="39" customHeight="1" x14ac:dyDescent="0.25">
      <c r="A1480" s="381"/>
      <c r="B1480" s="313"/>
      <c r="C1480" s="324"/>
      <c r="D1480" s="318"/>
      <c r="E1480" s="319"/>
      <c r="F1480" s="316"/>
      <c r="G1480" s="317"/>
      <c r="H1480" s="447"/>
      <c r="I1480" s="504"/>
      <c r="J1480" s="140"/>
      <c r="K1480" s="389"/>
      <c r="L1480" s="505"/>
      <c r="M1480" s="390"/>
      <c r="N1480" s="505"/>
      <c r="O1480" s="497"/>
    </row>
    <row r="1481" spans="1:16" ht="39" customHeight="1" x14ac:dyDescent="0.25">
      <c r="A1481" s="903" t="s">
        <v>349</v>
      </c>
      <c r="B1481" s="656">
        <v>150846850</v>
      </c>
      <c r="C1481" s="628" t="s">
        <v>267</v>
      </c>
      <c r="D1481" s="631">
        <v>11</v>
      </c>
      <c r="E1481" s="633" t="s">
        <v>268</v>
      </c>
      <c r="F1481" s="85">
        <v>15084685</v>
      </c>
      <c r="G1481" s="578">
        <f>SUM(F1481:F1483)</f>
        <v>122246235.56</v>
      </c>
      <c r="H1481" s="540">
        <v>122246235.56</v>
      </c>
      <c r="I1481" s="504"/>
      <c r="J1481" s="559">
        <v>15084685</v>
      </c>
      <c r="K1481" s="605">
        <f>SUM(J1481:J1484)</f>
        <v>122246235.56</v>
      </c>
      <c r="L1481" s="505"/>
      <c r="M1481" s="390"/>
      <c r="N1481" s="505"/>
      <c r="O1481" s="497" t="s">
        <v>686</v>
      </c>
      <c r="P1481" s="495" t="s">
        <v>458</v>
      </c>
    </row>
    <row r="1482" spans="1:16" ht="39" customHeight="1" x14ac:dyDescent="0.25">
      <c r="A1482" s="904"/>
      <c r="B1482" s="656"/>
      <c r="C1482" s="629"/>
      <c r="D1482" s="635"/>
      <c r="E1482" s="636"/>
      <c r="F1482" s="85">
        <v>107161550.56</v>
      </c>
      <c r="G1482" s="657"/>
      <c r="H1482" s="540"/>
      <c r="I1482" s="504"/>
      <c r="J1482" s="559"/>
      <c r="K1482" s="605"/>
      <c r="L1482" s="505"/>
      <c r="M1482" s="390"/>
      <c r="N1482" s="505"/>
      <c r="O1482" s="497"/>
      <c r="P1482" s="496"/>
    </row>
    <row r="1483" spans="1:16" ht="39" customHeight="1" x14ac:dyDescent="0.25">
      <c r="A1483" s="904"/>
      <c r="B1483" s="656"/>
      <c r="C1483" s="629"/>
      <c r="D1483" s="632"/>
      <c r="E1483" s="634"/>
      <c r="F1483" s="85"/>
      <c r="G1483" s="579"/>
      <c r="H1483" s="540"/>
      <c r="I1483" s="504"/>
      <c r="J1483" s="559">
        <v>107161550.56</v>
      </c>
      <c r="K1483" s="605"/>
      <c r="L1483" s="505"/>
      <c r="M1483" s="390"/>
      <c r="N1483" s="505"/>
      <c r="O1483" s="497"/>
      <c r="P1483" s="496"/>
    </row>
    <row r="1484" spans="1:16" ht="39" customHeight="1" x14ac:dyDescent="0.25">
      <c r="A1484" s="805"/>
      <c r="B1484" s="656"/>
      <c r="C1484" s="630"/>
      <c r="D1484" s="108">
        <v>14</v>
      </c>
      <c r="E1484" s="88" t="s">
        <v>268</v>
      </c>
      <c r="F1484" s="85"/>
      <c r="G1484" s="86">
        <f>F1484</f>
        <v>0</v>
      </c>
      <c r="H1484" s="540"/>
      <c r="I1484" s="504"/>
      <c r="J1484" s="559"/>
      <c r="K1484" s="605"/>
      <c r="L1484" s="505"/>
      <c r="M1484" s="390"/>
      <c r="N1484" s="505"/>
      <c r="O1484" s="497"/>
      <c r="P1484" s="520"/>
    </row>
    <row r="1485" spans="1:16" ht="39" customHeight="1" x14ac:dyDescent="0.25">
      <c r="A1485" s="903" t="s">
        <v>350</v>
      </c>
      <c r="B1485" s="519">
        <v>161430240</v>
      </c>
      <c r="C1485" s="628" t="s">
        <v>226</v>
      </c>
      <c r="D1485" s="944">
        <v>9</v>
      </c>
      <c r="E1485" s="633" t="s">
        <v>311</v>
      </c>
      <c r="F1485" s="85">
        <v>16143024</v>
      </c>
      <c r="G1485" s="578">
        <f>SUM(F1485:F1487)</f>
        <v>113001168</v>
      </c>
      <c r="H1485" s="564">
        <f>SUM(G1485:G1487)</f>
        <v>113001168</v>
      </c>
      <c r="I1485" s="522">
        <f>(B1485-H1485)</f>
        <v>48429072</v>
      </c>
      <c r="J1485" s="140">
        <v>16143024</v>
      </c>
      <c r="K1485" s="521">
        <f>SUM(J1485:J1487)</f>
        <v>113001168</v>
      </c>
      <c r="L1485" s="522">
        <f>(B1485-K1485)</f>
        <v>48429072</v>
      </c>
      <c r="M1485" s="390"/>
      <c r="N1485" s="522">
        <f>(I1485-L1485)</f>
        <v>0</v>
      </c>
      <c r="O1485" s="497" t="s">
        <v>459</v>
      </c>
      <c r="P1485" s="495" t="s">
        <v>439</v>
      </c>
    </row>
    <row r="1486" spans="1:16" ht="39" customHeight="1" x14ac:dyDescent="0.25">
      <c r="A1486" s="904"/>
      <c r="B1486" s="519"/>
      <c r="C1486" s="629"/>
      <c r="D1486" s="945"/>
      <c r="E1486" s="636"/>
      <c r="F1486" s="85">
        <v>96858144</v>
      </c>
      <c r="G1486" s="657"/>
      <c r="H1486" s="565"/>
      <c r="I1486" s="522"/>
      <c r="J1486" s="140">
        <v>96858144</v>
      </c>
      <c r="K1486" s="521"/>
      <c r="L1486" s="522"/>
      <c r="M1486" s="390"/>
      <c r="N1486" s="522"/>
      <c r="O1486" s="497"/>
      <c r="P1486" s="496"/>
    </row>
    <row r="1487" spans="1:16" ht="39" customHeight="1" x14ac:dyDescent="0.25">
      <c r="A1487" s="805"/>
      <c r="B1487" s="519"/>
      <c r="C1487" s="630"/>
      <c r="D1487" s="946"/>
      <c r="E1487" s="634"/>
      <c r="F1487" s="85"/>
      <c r="G1487" s="579"/>
      <c r="H1487" s="566"/>
      <c r="I1487" s="522"/>
      <c r="J1487" s="140"/>
      <c r="K1487" s="521"/>
      <c r="L1487" s="522"/>
      <c r="M1487" s="390"/>
      <c r="N1487" s="522"/>
      <c r="O1487" s="497"/>
      <c r="P1487" s="520"/>
    </row>
    <row r="1488" spans="1:16" ht="39" customHeight="1" x14ac:dyDescent="0.25">
      <c r="A1488" s="903" t="s">
        <v>351</v>
      </c>
      <c r="B1488" s="519">
        <v>118192388</v>
      </c>
      <c r="C1488" s="628" t="s">
        <v>99</v>
      </c>
      <c r="D1488" s="643">
        <v>11</v>
      </c>
      <c r="E1488" s="633" t="s">
        <v>254</v>
      </c>
      <c r="F1488" s="85">
        <v>88644291</v>
      </c>
      <c r="G1488" s="578">
        <f>F1488+F1489</f>
        <v>88644291</v>
      </c>
      <c r="H1488" s="564">
        <f>G1488+G1489</f>
        <v>88644291</v>
      </c>
      <c r="I1488" s="638">
        <f>(B1488-H1488)</f>
        <v>29548097</v>
      </c>
      <c r="J1488" s="560">
        <v>88644291</v>
      </c>
      <c r="K1488" s="583">
        <v>88644291</v>
      </c>
      <c r="L1488" s="522">
        <f>(B1488-K1488)</f>
        <v>29548097</v>
      </c>
      <c r="M1488" s="390"/>
      <c r="N1488" s="522">
        <f>(I1488-L1488)</f>
        <v>0</v>
      </c>
      <c r="O1488" s="497" t="s">
        <v>460</v>
      </c>
      <c r="P1488" s="495" t="s">
        <v>461</v>
      </c>
    </row>
    <row r="1489" spans="1:16" ht="39" customHeight="1" x14ac:dyDescent="0.25">
      <c r="A1489" s="805"/>
      <c r="B1489" s="519"/>
      <c r="C1489" s="630"/>
      <c r="D1489" s="645"/>
      <c r="E1489" s="634"/>
      <c r="F1489" s="85"/>
      <c r="G1489" s="579"/>
      <c r="H1489" s="566"/>
      <c r="I1489" s="638"/>
      <c r="J1489" s="560"/>
      <c r="K1489" s="583"/>
      <c r="L1489" s="522"/>
      <c r="M1489" s="390"/>
      <c r="N1489" s="522"/>
      <c r="O1489" s="497"/>
      <c r="P1489" s="520"/>
    </row>
    <row r="1490" spans="1:16" ht="39" customHeight="1" x14ac:dyDescent="0.25">
      <c r="A1490" s="807" t="s">
        <v>352</v>
      </c>
      <c r="C1490" s="628" t="s">
        <v>308</v>
      </c>
      <c r="D1490" s="643">
        <v>10</v>
      </c>
      <c r="E1490" s="633" t="s">
        <v>310</v>
      </c>
      <c r="F1490" s="137">
        <v>423862.6</v>
      </c>
      <c r="G1490" s="578">
        <f>SUM(F1490:F1493)</f>
        <v>3509182.58</v>
      </c>
      <c r="H1490" s="802">
        <f>SUM(G1490:G1528)</f>
        <v>31917693.060000002</v>
      </c>
      <c r="J1490" s="403">
        <v>423862.6</v>
      </c>
      <c r="K1490" s="1035">
        <f>SUM(J1490:J1528)</f>
        <v>36257022.030000001</v>
      </c>
      <c r="O1490" s="506" t="s">
        <v>687</v>
      </c>
      <c r="P1490" s="495" t="s">
        <v>595</v>
      </c>
    </row>
    <row r="1491" spans="1:16" ht="39" customHeight="1" x14ac:dyDescent="0.25">
      <c r="A1491" s="808"/>
      <c r="C1491" s="629"/>
      <c r="D1491" s="644"/>
      <c r="E1491" s="636"/>
      <c r="F1491" s="85">
        <v>118332.56</v>
      </c>
      <c r="G1491" s="657"/>
      <c r="H1491" s="802"/>
      <c r="J1491" s="235">
        <v>3142212</v>
      </c>
      <c r="K1491" s="1036"/>
      <c r="O1491" s="506"/>
      <c r="P1491" s="496"/>
    </row>
    <row r="1492" spans="1:16" ht="39" customHeight="1" x14ac:dyDescent="0.25">
      <c r="A1492" s="808"/>
      <c r="C1492" s="629"/>
      <c r="D1492" s="644"/>
      <c r="E1492" s="636"/>
      <c r="F1492" s="85">
        <v>2966987.42</v>
      </c>
      <c r="G1492" s="657"/>
      <c r="H1492" s="802"/>
      <c r="J1492" s="235">
        <v>305136</v>
      </c>
      <c r="K1492" s="1036"/>
      <c r="O1492" s="506"/>
      <c r="P1492" s="496"/>
    </row>
    <row r="1493" spans="1:16" ht="39" customHeight="1" x14ac:dyDescent="0.25">
      <c r="A1493" s="808"/>
      <c r="C1493" s="630"/>
      <c r="D1493" s="645"/>
      <c r="E1493" s="634"/>
      <c r="F1493" s="85"/>
      <c r="G1493" s="579"/>
      <c r="H1493" s="802"/>
      <c r="J1493" s="331"/>
      <c r="K1493" s="1036"/>
      <c r="O1493" s="506"/>
      <c r="P1493" s="496"/>
    </row>
    <row r="1494" spans="1:16" ht="39" customHeight="1" x14ac:dyDescent="0.25">
      <c r="A1494" s="808"/>
      <c r="C1494" s="640" t="s">
        <v>189</v>
      </c>
      <c r="D1494" s="947">
        <v>9</v>
      </c>
      <c r="E1494" s="769" t="s">
        <v>368</v>
      </c>
      <c r="F1494" s="137">
        <v>423862.6</v>
      </c>
      <c r="G1494" s="578">
        <f>SUM(F1494:F1497)</f>
        <v>3643750.54</v>
      </c>
      <c r="H1494" s="802"/>
      <c r="J1494" s="403">
        <v>423862.6</v>
      </c>
      <c r="K1494" s="1036"/>
      <c r="O1494" s="506"/>
      <c r="P1494" s="496"/>
    </row>
    <row r="1495" spans="1:16" ht="39" customHeight="1" x14ac:dyDescent="0.25">
      <c r="A1495" s="808"/>
      <c r="C1495" s="641"/>
      <c r="D1495" s="948"/>
      <c r="E1495" s="770"/>
      <c r="F1495" s="85">
        <v>1623439.52</v>
      </c>
      <c r="G1495" s="657"/>
      <c r="H1495" s="802"/>
      <c r="J1495" s="235">
        <v>1771673</v>
      </c>
      <c r="K1495" s="1036"/>
      <c r="O1495" s="506"/>
      <c r="P1495" s="496"/>
    </row>
    <row r="1496" spans="1:16" ht="39" customHeight="1" x14ac:dyDescent="0.25">
      <c r="A1496" s="808"/>
      <c r="C1496" s="641"/>
      <c r="D1496" s="948"/>
      <c r="E1496" s="770"/>
      <c r="F1496" s="85">
        <v>1596448.42</v>
      </c>
      <c r="G1496" s="657"/>
      <c r="H1496" s="802"/>
      <c r="J1496" s="235">
        <v>1810243</v>
      </c>
      <c r="K1496" s="1036"/>
      <c r="O1496" s="506"/>
      <c r="P1496" s="496"/>
    </row>
    <row r="1497" spans="1:16" ht="39" customHeight="1" x14ac:dyDescent="0.25">
      <c r="A1497" s="808"/>
      <c r="C1497" s="642"/>
      <c r="D1497" s="949"/>
      <c r="E1497" s="780"/>
      <c r="F1497" s="85"/>
      <c r="G1497" s="579"/>
      <c r="H1497" s="802"/>
      <c r="J1497" s="331"/>
      <c r="K1497" s="1036"/>
      <c r="O1497" s="506"/>
      <c r="P1497" s="496"/>
    </row>
    <row r="1498" spans="1:16" ht="39" customHeight="1" x14ac:dyDescent="0.25">
      <c r="A1498" s="808"/>
      <c r="C1498" s="628" t="s">
        <v>218</v>
      </c>
      <c r="D1498" s="643">
        <v>11</v>
      </c>
      <c r="E1498" s="633" t="s">
        <v>256</v>
      </c>
      <c r="F1498" s="137">
        <v>423862.6</v>
      </c>
      <c r="G1498" s="578">
        <f>SUM(F1498:F1501)</f>
        <v>3918887.18</v>
      </c>
      <c r="H1498" s="802"/>
      <c r="J1498" s="403">
        <v>423862.6</v>
      </c>
      <c r="K1498" s="1036"/>
      <c r="O1498" s="506"/>
      <c r="P1498" s="496"/>
    </row>
    <row r="1499" spans="1:16" ht="39" customHeight="1" x14ac:dyDescent="0.25">
      <c r="A1499" s="808"/>
      <c r="C1499" s="629"/>
      <c r="D1499" s="644"/>
      <c r="E1499" s="636"/>
      <c r="F1499" s="85">
        <v>2593702.56</v>
      </c>
      <c r="G1499" s="657"/>
      <c r="H1499" s="802"/>
      <c r="J1499" s="235">
        <v>1176401</v>
      </c>
      <c r="K1499" s="1036"/>
      <c r="O1499" s="506"/>
      <c r="P1499" s="496"/>
    </row>
    <row r="1500" spans="1:16" ht="39" customHeight="1" x14ac:dyDescent="0.25">
      <c r="A1500" s="808"/>
      <c r="C1500" s="629"/>
      <c r="D1500" s="644"/>
      <c r="E1500" s="636"/>
      <c r="F1500" s="85">
        <v>901322.02</v>
      </c>
      <c r="G1500" s="657"/>
      <c r="H1500" s="802"/>
      <c r="J1500" s="235">
        <v>2780506</v>
      </c>
      <c r="K1500" s="1036"/>
      <c r="O1500" s="506"/>
      <c r="P1500" s="496"/>
    </row>
    <row r="1501" spans="1:16" ht="39" customHeight="1" x14ac:dyDescent="0.25">
      <c r="A1501" s="808"/>
      <c r="C1501" s="630"/>
      <c r="D1501" s="645"/>
      <c r="E1501" s="634"/>
      <c r="F1501" s="85"/>
      <c r="G1501" s="579"/>
      <c r="H1501" s="802"/>
      <c r="J1501" s="331"/>
      <c r="K1501" s="1036"/>
      <c r="O1501" s="506"/>
      <c r="P1501" s="496"/>
    </row>
    <row r="1502" spans="1:16" ht="39" customHeight="1" x14ac:dyDescent="0.25">
      <c r="A1502" s="808"/>
      <c r="C1502" s="628" t="s">
        <v>174</v>
      </c>
      <c r="D1502" s="643">
        <v>8</v>
      </c>
      <c r="E1502" s="633" t="s">
        <v>375</v>
      </c>
      <c r="F1502" s="137">
        <v>423862.6</v>
      </c>
      <c r="G1502" s="578">
        <f>SUM(F1502:F1505)</f>
        <v>3918888.18</v>
      </c>
      <c r="H1502" s="802"/>
      <c r="J1502" s="235">
        <v>423862.6</v>
      </c>
      <c r="K1502" s="1036"/>
      <c r="O1502" s="506"/>
      <c r="P1502" s="496"/>
    </row>
    <row r="1503" spans="1:16" ht="39" customHeight="1" x14ac:dyDescent="0.25">
      <c r="A1503" s="808"/>
      <c r="C1503" s="629"/>
      <c r="D1503" s="644"/>
      <c r="E1503" s="636"/>
      <c r="F1503" s="85">
        <v>2818400.56</v>
      </c>
      <c r="G1503" s="657"/>
      <c r="H1503" s="802"/>
      <c r="J1503" s="235">
        <v>279909.2</v>
      </c>
      <c r="K1503" s="1036"/>
      <c r="O1503" s="506"/>
      <c r="P1503" s="496"/>
    </row>
    <row r="1504" spans="1:16" ht="39" customHeight="1" x14ac:dyDescent="0.25">
      <c r="A1504" s="808"/>
      <c r="C1504" s="629"/>
      <c r="D1504" s="644"/>
      <c r="E1504" s="636"/>
      <c r="F1504" s="85">
        <v>676625.02</v>
      </c>
      <c r="G1504" s="657"/>
      <c r="H1504" s="802"/>
      <c r="J1504" s="235">
        <v>1942554</v>
      </c>
      <c r="K1504" s="1036"/>
      <c r="O1504" s="506"/>
      <c r="P1504" s="496"/>
    </row>
    <row r="1505" spans="1:16" ht="39" customHeight="1" x14ac:dyDescent="0.25">
      <c r="A1505" s="808"/>
      <c r="C1505" s="630"/>
      <c r="D1505" s="645"/>
      <c r="E1505" s="634"/>
      <c r="F1505" s="85"/>
      <c r="G1505" s="579"/>
      <c r="H1505" s="802"/>
      <c r="J1505" s="235">
        <v>917979</v>
      </c>
      <c r="K1505" s="1036"/>
      <c r="O1505" s="506"/>
      <c r="P1505" s="496"/>
    </row>
    <row r="1506" spans="1:16" ht="39" customHeight="1" x14ac:dyDescent="0.25">
      <c r="A1506" s="808"/>
      <c r="B1506" s="25"/>
      <c r="C1506" s="315"/>
      <c r="D1506" s="321"/>
      <c r="E1506" s="319"/>
      <c r="F1506" s="316"/>
      <c r="G1506" s="317"/>
      <c r="H1506" s="802"/>
      <c r="J1506" s="235">
        <v>3005204</v>
      </c>
      <c r="K1506" s="1036"/>
      <c r="L1506" s="325"/>
      <c r="M1506" s="325"/>
      <c r="N1506" s="325"/>
      <c r="O1506" s="506"/>
      <c r="P1506" s="496"/>
    </row>
    <row r="1507" spans="1:16" ht="39" customHeight="1" x14ac:dyDescent="0.25">
      <c r="A1507" s="808"/>
      <c r="B1507" s="25"/>
      <c r="C1507" s="315"/>
      <c r="D1507" s="321"/>
      <c r="E1507" s="319"/>
      <c r="F1507" s="316"/>
      <c r="G1507" s="317"/>
      <c r="H1507" s="802"/>
      <c r="J1507" s="332">
        <v>480562</v>
      </c>
      <c r="K1507" s="1036"/>
      <c r="L1507" s="325"/>
      <c r="M1507" s="325"/>
      <c r="N1507" s="325"/>
      <c r="O1507" s="506"/>
      <c r="P1507" s="496"/>
    </row>
    <row r="1508" spans="1:16" ht="39" customHeight="1" x14ac:dyDescent="0.25">
      <c r="A1508" s="808"/>
      <c r="C1508" s="628" t="s">
        <v>243</v>
      </c>
      <c r="D1508" s="643">
        <v>3</v>
      </c>
      <c r="E1508" s="633" t="s">
        <v>369</v>
      </c>
      <c r="F1508" s="137">
        <v>423862.6</v>
      </c>
      <c r="G1508" s="578">
        <f>SUM(F1508:F1511)</f>
        <v>3326614.58</v>
      </c>
      <c r="H1508" s="802"/>
      <c r="J1508" s="410">
        <v>423862.6</v>
      </c>
      <c r="K1508" s="1036"/>
      <c r="O1508" s="506"/>
      <c r="P1508" s="496"/>
    </row>
    <row r="1509" spans="1:16" ht="39" customHeight="1" x14ac:dyDescent="0.25">
      <c r="A1509" s="808"/>
      <c r="C1509" s="629"/>
      <c r="D1509" s="644"/>
      <c r="E1509" s="636"/>
      <c r="F1509" s="85">
        <v>444038.56</v>
      </c>
      <c r="G1509" s="657"/>
      <c r="H1509" s="802"/>
      <c r="J1509" s="330">
        <v>630482</v>
      </c>
      <c r="K1509" s="1036"/>
      <c r="O1509" s="506"/>
      <c r="P1509" s="496"/>
    </row>
    <row r="1510" spans="1:16" ht="39" customHeight="1" x14ac:dyDescent="0.25">
      <c r="A1510" s="808"/>
      <c r="C1510" s="629"/>
      <c r="D1510" s="644"/>
      <c r="E1510" s="636"/>
      <c r="F1510" s="85">
        <v>2458713.42</v>
      </c>
      <c r="G1510" s="657"/>
      <c r="H1510" s="802"/>
      <c r="J1510" s="330">
        <v>2633938</v>
      </c>
      <c r="K1510" s="1036"/>
      <c r="O1510" s="506"/>
      <c r="P1510" s="496"/>
    </row>
    <row r="1511" spans="1:16" ht="39" customHeight="1" x14ac:dyDescent="0.25">
      <c r="A1511" s="808"/>
      <c r="C1511" s="630"/>
      <c r="D1511" s="645"/>
      <c r="E1511" s="634"/>
      <c r="F1511" s="85"/>
      <c r="G1511" s="579"/>
      <c r="H1511" s="802"/>
      <c r="J1511" s="331"/>
      <c r="K1511" s="1036"/>
      <c r="O1511" s="506"/>
      <c r="P1511" s="496"/>
    </row>
    <row r="1512" spans="1:16" ht="39" customHeight="1" x14ac:dyDescent="0.25">
      <c r="A1512" s="808"/>
      <c r="C1512" s="628" t="s">
        <v>365</v>
      </c>
      <c r="D1512" s="646">
        <v>11</v>
      </c>
      <c r="E1512" s="633" t="s">
        <v>372</v>
      </c>
      <c r="F1512" s="137">
        <v>423862.6</v>
      </c>
      <c r="G1512" s="578">
        <f>SUM(F1512:F1515)</f>
        <v>3842174.58</v>
      </c>
      <c r="H1512" s="802"/>
      <c r="J1512" s="330">
        <v>237850.72</v>
      </c>
      <c r="K1512" s="1036"/>
      <c r="O1512" s="506"/>
      <c r="P1512" s="496"/>
    </row>
    <row r="1513" spans="1:16" ht="39" customHeight="1" x14ac:dyDescent="0.25">
      <c r="A1513" s="808"/>
      <c r="C1513" s="629"/>
      <c r="D1513" s="647"/>
      <c r="E1513" s="636"/>
      <c r="F1513" s="85">
        <v>2926266.56</v>
      </c>
      <c r="G1513" s="657"/>
      <c r="H1513" s="802"/>
      <c r="J1513" s="410">
        <v>423862.6</v>
      </c>
      <c r="K1513" s="1036"/>
      <c r="O1513" s="506"/>
      <c r="P1513" s="496"/>
    </row>
    <row r="1514" spans="1:16" ht="39" customHeight="1" x14ac:dyDescent="0.25">
      <c r="A1514" s="808"/>
      <c r="C1514" s="629"/>
      <c r="D1514" s="647"/>
      <c r="E1514" s="636"/>
      <c r="F1514" s="85">
        <v>492045.42</v>
      </c>
      <c r="G1514" s="657"/>
      <c r="H1514" s="802"/>
      <c r="J1514" s="330">
        <v>963295.31</v>
      </c>
      <c r="K1514" s="1036"/>
      <c r="O1514" s="506"/>
      <c r="P1514" s="496"/>
    </row>
    <row r="1515" spans="1:16" ht="39" customHeight="1" x14ac:dyDescent="0.25">
      <c r="A1515" s="808"/>
      <c r="C1515" s="630"/>
      <c r="D1515" s="648"/>
      <c r="E1515" s="634"/>
      <c r="F1515" s="85"/>
      <c r="G1515" s="579"/>
      <c r="H1515" s="802"/>
      <c r="J1515" s="330">
        <v>3113070</v>
      </c>
      <c r="K1515" s="1036"/>
      <c r="O1515" s="506"/>
      <c r="P1515" s="496"/>
    </row>
    <row r="1516" spans="1:16" ht="39" customHeight="1" x14ac:dyDescent="0.25">
      <c r="A1516" s="808"/>
      <c r="B1516" s="25"/>
      <c r="C1516" s="315"/>
      <c r="D1516" s="322"/>
      <c r="E1516" s="319"/>
      <c r="F1516" s="316"/>
      <c r="G1516" s="317"/>
      <c r="H1516" s="802"/>
      <c r="J1516" s="333">
        <v>667270</v>
      </c>
      <c r="K1516" s="1036"/>
      <c r="L1516" s="325"/>
      <c r="M1516" s="325"/>
      <c r="N1516" s="325"/>
      <c r="O1516" s="506"/>
      <c r="P1516" s="496"/>
    </row>
    <row r="1517" spans="1:16" ht="39" customHeight="1" x14ac:dyDescent="0.25">
      <c r="A1517" s="808"/>
      <c r="C1517" s="628" t="s">
        <v>366</v>
      </c>
      <c r="D1517" s="643">
        <v>7</v>
      </c>
      <c r="E1517" s="633" t="s">
        <v>376</v>
      </c>
      <c r="F1517" s="137">
        <v>423862.6</v>
      </c>
      <c r="G1517" s="578">
        <f>SUM(F1517:F1520)</f>
        <v>3918887.18</v>
      </c>
      <c r="H1517" s="802"/>
      <c r="J1517" s="410">
        <v>423862.6</v>
      </c>
      <c r="K1517" s="1036"/>
      <c r="O1517" s="506"/>
      <c r="P1517" s="496"/>
    </row>
    <row r="1518" spans="1:16" ht="39" customHeight="1" x14ac:dyDescent="0.25">
      <c r="A1518" s="808"/>
      <c r="C1518" s="629"/>
      <c r="D1518" s="644"/>
      <c r="E1518" s="636"/>
      <c r="F1518" s="85">
        <v>1510299.56</v>
      </c>
      <c r="G1518" s="657"/>
      <c r="H1518" s="802"/>
      <c r="J1518" s="330">
        <v>1697103</v>
      </c>
      <c r="K1518" s="1036"/>
      <c r="O1518" s="506"/>
      <c r="P1518" s="496"/>
    </row>
    <row r="1519" spans="1:16" ht="39" customHeight="1" x14ac:dyDescent="0.25">
      <c r="A1519" s="808"/>
      <c r="C1519" s="629"/>
      <c r="D1519" s="644"/>
      <c r="E1519" s="636"/>
      <c r="F1519" s="85">
        <v>1984725.02</v>
      </c>
      <c r="G1519" s="657"/>
      <c r="H1519" s="802"/>
      <c r="J1519" s="330">
        <v>2319803</v>
      </c>
      <c r="K1519" s="1036"/>
      <c r="O1519" s="506"/>
      <c r="P1519" s="496"/>
    </row>
    <row r="1520" spans="1:16" ht="39" customHeight="1" x14ac:dyDescent="0.25">
      <c r="A1520" s="808"/>
      <c r="C1520" s="630"/>
      <c r="D1520" s="645"/>
      <c r="E1520" s="634"/>
      <c r="F1520" s="85"/>
      <c r="G1520" s="579"/>
      <c r="H1520" s="802"/>
      <c r="J1520" s="331"/>
      <c r="K1520" s="1036"/>
      <c r="O1520" s="506"/>
      <c r="P1520" s="496"/>
    </row>
    <row r="1521" spans="1:16" ht="39" customHeight="1" x14ac:dyDescent="0.25">
      <c r="A1521" s="808"/>
      <c r="C1521" s="628" t="s">
        <v>174</v>
      </c>
      <c r="D1521" s="643">
        <v>10</v>
      </c>
      <c r="E1521" s="633" t="s">
        <v>375</v>
      </c>
      <c r="F1521" s="85">
        <v>279909.2</v>
      </c>
      <c r="G1521" s="578">
        <f>SUM(F1521:F1524)</f>
        <v>2218459.66</v>
      </c>
      <c r="H1521" s="802"/>
      <c r="K1521" s="1036"/>
      <c r="O1521" s="506"/>
      <c r="P1521" s="496"/>
    </row>
    <row r="1522" spans="1:16" ht="39" customHeight="1" x14ac:dyDescent="0.25">
      <c r="A1522" s="808"/>
      <c r="C1522" s="629"/>
      <c r="D1522" s="644"/>
      <c r="E1522" s="636"/>
      <c r="F1522" s="85">
        <v>293758.56</v>
      </c>
      <c r="G1522" s="657"/>
      <c r="H1522" s="802"/>
      <c r="K1522" s="1036"/>
      <c r="O1522" s="506"/>
      <c r="P1522" s="496"/>
    </row>
    <row r="1523" spans="1:16" ht="39" customHeight="1" x14ac:dyDescent="0.25">
      <c r="A1523" s="808"/>
      <c r="C1523" s="629"/>
      <c r="D1523" s="644"/>
      <c r="E1523" s="636"/>
      <c r="F1523" s="85">
        <v>1644791.9</v>
      </c>
      <c r="G1523" s="657"/>
      <c r="H1523" s="802"/>
      <c r="K1523" s="1036"/>
      <c r="O1523" s="506"/>
      <c r="P1523" s="496"/>
    </row>
    <row r="1524" spans="1:16" ht="39" customHeight="1" x14ac:dyDescent="0.25">
      <c r="A1524" s="808"/>
      <c r="C1524" s="630"/>
      <c r="D1524" s="645"/>
      <c r="E1524" s="634"/>
      <c r="F1524" s="85"/>
      <c r="G1524" s="579"/>
      <c r="H1524" s="802"/>
      <c r="K1524" s="1036"/>
      <c r="O1524" s="506"/>
      <c r="P1524" s="496"/>
    </row>
    <row r="1525" spans="1:16" ht="39" customHeight="1" x14ac:dyDescent="0.25">
      <c r="A1525" s="808"/>
      <c r="C1525" s="628" t="s">
        <v>267</v>
      </c>
      <c r="D1525" s="643">
        <v>10</v>
      </c>
      <c r="E1525" s="633" t="s">
        <v>268</v>
      </c>
      <c r="F1525" s="137">
        <v>423862.6</v>
      </c>
      <c r="G1525" s="578">
        <f>SUM(F1525:F1528)</f>
        <v>3620848.58</v>
      </c>
      <c r="H1525" s="802"/>
      <c r="J1525" s="411">
        <v>423862.6</v>
      </c>
      <c r="K1525" s="1036"/>
      <c r="O1525" s="506"/>
      <c r="P1525" s="520"/>
    </row>
    <row r="1526" spans="1:16" ht="39" customHeight="1" x14ac:dyDescent="0.25">
      <c r="A1526" s="808"/>
      <c r="C1526" s="629"/>
      <c r="D1526" s="644"/>
      <c r="E1526" s="636"/>
      <c r="F1526" s="85">
        <v>2802840.56</v>
      </c>
      <c r="G1526" s="657"/>
      <c r="H1526" s="802"/>
      <c r="J1526" s="409">
        <v>1286</v>
      </c>
      <c r="K1526" s="1036"/>
      <c r="O1526" s="506"/>
    </row>
    <row r="1527" spans="1:16" ht="39" customHeight="1" x14ac:dyDescent="0.25">
      <c r="A1527" s="808"/>
      <c r="C1527" s="629"/>
      <c r="D1527" s="644"/>
      <c r="E1527" s="636"/>
      <c r="F1527" s="85">
        <v>394145.42</v>
      </c>
      <c r="G1527" s="657"/>
      <c r="H1527" s="802"/>
      <c r="J1527" s="409">
        <v>2989644</v>
      </c>
      <c r="K1527" s="1036"/>
      <c r="O1527" s="506"/>
    </row>
    <row r="1528" spans="1:16" ht="39" customHeight="1" x14ac:dyDescent="0.25">
      <c r="A1528" s="804"/>
      <c r="C1528" s="630"/>
      <c r="D1528" s="645"/>
      <c r="E1528" s="634"/>
      <c r="F1528" s="85"/>
      <c r="G1528" s="579"/>
      <c r="H1528" s="802"/>
      <c r="J1528" s="449"/>
      <c r="K1528" s="1036"/>
      <c r="O1528" s="506"/>
    </row>
    <row r="1529" spans="1:16" ht="39" customHeight="1" x14ac:dyDescent="0.25">
      <c r="A1529" s="791" t="s">
        <v>353</v>
      </c>
      <c r="B1529" s="519">
        <v>189575641</v>
      </c>
      <c r="C1529" s="541" t="s">
        <v>221</v>
      </c>
      <c r="D1529" s="660">
        <v>4</v>
      </c>
      <c r="E1529" s="637" t="s">
        <v>377</v>
      </c>
      <c r="F1529" s="45">
        <v>94787820.5</v>
      </c>
      <c r="G1529" s="578">
        <f>F1529+F1530</f>
        <v>181456081</v>
      </c>
      <c r="H1529" s="564">
        <f>G1529+G1530</f>
        <v>181456081</v>
      </c>
      <c r="I1529" s="522">
        <f>(B1529-H1529)</f>
        <v>8119560</v>
      </c>
      <c r="J1529" s="140">
        <v>94787820</v>
      </c>
      <c r="K1529" s="521">
        <f>SUM(J1529:J1530)</f>
        <v>181456080.5</v>
      </c>
      <c r="L1529" s="522">
        <f>(B1529-K1529)</f>
        <v>8119560.5</v>
      </c>
      <c r="M1529" s="390"/>
      <c r="N1529" s="522">
        <f>(I1529-L1529)</f>
        <v>-0.5</v>
      </c>
      <c r="O1529" s="497" t="s">
        <v>462</v>
      </c>
      <c r="P1529" s="495" t="s">
        <v>461</v>
      </c>
    </row>
    <row r="1530" spans="1:16" ht="39" customHeight="1" x14ac:dyDescent="0.25">
      <c r="A1530" s="791"/>
      <c r="B1530" s="639"/>
      <c r="C1530" s="541"/>
      <c r="D1530" s="660"/>
      <c r="E1530" s="637"/>
      <c r="F1530" s="85">
        <v>86668260.5</v>
      </c>
      <c r="G1530" s="579"/>
      <c r="H1530" s="566"/>
      <c r="I1530" s="522"/>
      <c r="J1530" s="140">
        <v>86668260.5</v>
      </c>
      <c r="K1530" s="521"/>
      <c r="L1530" s="522"/>
      <c r="M1530" s="390"/>
      <c r="N1530" s="522"/>
      <c r="O1530" s="497"/>
      <c r="P1530" s="520"/>
    </row>
    <row r="1531" spans="1:16" ht="39" customHeight="1" x14ac:dyDescent="0.25">
      <c r="A1531" s="940" t="s">
        <v>354</v>
      </c>
      <c r="B1531" s="658">
        <v>2682372466</v>
      </c>
      <c r="C1531" s="709" t="s">
        <v>367</v>
      </c>
      <c r="D1531" s="643">
        <v>7</v>
      </c>
      <c r="E1531" s="481" t="s">
        <v>370</v>
      </c>
      <c r="F1531" s="85">
        <v>95018442.709999993</v>
      </c>
      <c r="G1531" s="578">
        <f>SUM(F1531:F1534)</f>
        <v>471124573.37</v>
      </c>
      <c r="H1531" s="603">
        <f>SUM(G1531:G1539)</f>
        <v>2290256098.9900002</v>
      </c>
      <c r="I1531" s="539">
        <f>(B1531-H1531)</f>
        <v>392116367.00999975</v>
      </c>
      <c r="J1531" s="387">
        <v>536474493</v>
      </c>
      <c r="K1531" s="599">
        <f>SUM(J1531:J1542)</f>
        <v>2587914267</v>
      </c>
      <c r="L1531" s="522">
        <f>(B1531-K1531)</f>
        <v>94458199</v>
      </c>
      <c r="M1531" s="390"/>
      <c r="N1531" s="522">
        <f>(I1531-L1531)</f>
        <v>297658168.00999975</v>
      </c>
      <c r="O1531" s="497" t="s">
        <v>688</v>
      </c>
      <c r="P1531" s="600" t="s">
        <v>463</v>
      </c>
    </row>
    <row r="1532" spans="1:16" ht="39" customHeight="1" x14ac:dyDescent="0.25">
      <c r="A1532" s="941"/>
      <c r="B1532" s="658"/>
      <c r="C1532" s="662"/>
      <c r="D1532" s="644"/>
      <c r="E1532" s="482"/>
      <c r="F1532" s="85">
        <v>283626528.66000003</v>
      </c>
      <c r="G1532" s="657"/>
      <c r="H1532" s="603"/>
      <c r="I1532" s="539"/>
      <c r="J1532" s="387">
        <v>712752110</v>
      </c>
      <c r="K1532" s="599"/>
      <c r="L1532" s="522"/>
      <c r="M1532" s="390"/>
      <c r="N1532" s="522"/>
      <c r="O1532" s="497"/>
      <c r="P1532" s="601"/>
    </row>
    <row r="1533" spans="1:16" ht="39" customHeight="1" x14ac:dyDescent="0.25">
      <c r="A1533" s="941"/>
      <c r="B1533" s="658"/>
      <c r="C1533" s="662"/>
      <c r="D1533" s="644"/>
      <c r="E1533" s="482"/>
      <c r="F1533" s="85">
        <v>71275211</v>
      </c>
      <c r="G1533" s="657"/>
      <c r="H1533" s="603"/>
      <c r="I1533" s="539"/>
      <c r="J1533" s="387">
        <v>366784243</v>
      </c>
      <c r="K1533" s="599"/>
      <c r="L1533" s="522"/>
      <c r="M1533" s="390"/>
      <c r="N1533" s="522"/>
      <c r="O1533" s="497"/>
      <c r="P1533" s="601"/>
    </row>
    <row r="1534" spans="1:16" ht="39" customHeight="1" x14ac:dyDescent="0.25">
      <c r="A1534" s="941"/>
      <c r="B1534" s="658"/>
      <c r="C1534" s="662"/>
      <c r="D1534" s="644"/>
      <c r="E1534" s="482"/>
      <c r="F1534" s="85">
        <v>21204391</v>
      </c>
      <c r="G1534" s="579"/>
      <c r="H1534" s="603"/>
      <c r="I1534" s="539"/>
      <c r="J1534" s="387">
        <v>971903421</v>
      </c>
      <c r="K1534" s="599"/>
      <c r="L1534" s="522"/>
      <c r="M1534" s="390"/>
      <c r="N1534" s="522"/>
      <c r="O1534" s="497"/>
      <c r="P1534" s="601"/>
    </row>
    <row r="1535" spans="1:16" ht="39" customHeight="1" x14ac:dyDescent="0.25">
      <c r="A1535" s="941"/>
      <c r="B1535" s="658"/>
      <c r="C1535" s="662"/>
      <c r="D1535" s="643">
        <v>324</v>
      </c>
      <c r="E1535" s="637" t="s">
        <v>10</v>
      </c>
      <c r="F1535" s="85">
        <v>216447593.97</v>
      </c>
      <c r="G1535" s="481">
        <f>SUM(F1535:F1538)</f>
        <v>1008709107.6200001</v>
      </c>
      <c r="H1535" s="603"/>
      <c r="I1535" s="539"/>
      <c r="J1535" s="387"/>
      <c r="K1535" s="599"/>
      <c r="L1535" s="522"/>
      <c r="M1535" s="390"/>
      <c r="N1535" s="522"/>
      <c r="O1535" s="497"/>
      <c r="P1535" s="601"/>
    </row>
    <row r="1536" spans="1:16" ht="39" customHeight="1" x14ac:dyDescent="0.25">
      <c r="A1536" s="941"/>
      <c r="B1536" s="658"/>
      <c r="C1536" s="662"/>
      <c r="D1536" s="644"/>
      <c r="E1536" s="637"/>
      <c r="F1536" s="85">
        <v>225008456.31999999</v>
      </c>
      <c r="G1536" s="482"/>
      <c r="H1536" s="603"/>
      <c r="I1536" s="539"/>
      <c r="J1536" s="387"/>
      <c r="K1536" s="599"/>
      <c r="L1536" s="522"/>
      <c r="M1536" s="390"/>
      <c r="N1536" s="522"/>
      <c r="O1536" s="497"/>
      <c r="P1536" s="601"/>
    </row>
    <row r="1537" spans="1:16" ht="39" customHeight="1" x14ac:dyDescent="0.25">
      <c r="A1537" s="941"/>
      <c r="B1537" s="658"/>
      <c r="C1537" s="662"/>
      <c r="D1537" s="644"/>
      <c r="E1537" s="637"/>
      <c r="F1537" s="85">
        <v>283626528.66000003</v>
      </c>
      <c r="G1537" s="482"/>
      <c r="H1537" s="603"/>
      <c r="I1537" s="539"/>
      <c r="J1537" s="387"/>
      <c r="K1537" s="599"/>
      <c r="L1537" s="522"/>
      <c r="M1537" s="390"/>
      <c r="N1537" s="522"/>
      <c r="O1537" s="497"/>
      <c r="P1537" s="601"/>
    </row>
    <row r="1538" spans="1:16" ht="39" customHeight="1" x14ac:dyDescent="0.25">
      <c r="A1538" s="941"/>
      <c r="B1538" s="658"/>
      <c r="C1538" s="662"/>
      <c r="D1538" s="644"/>
      <c r="E1538" s="637"/>
      <c r="F1538" s="85">
        <v>283626528.67000002</v>
      </c>
      <c r="G1538" s="483"/>
      <c r="H1538" s="603"/>
      <c r="I1538" s="539"/>
      <c r="J1538" s="387"/>
      <c r="K1538" s="599"/>
      <c r="L1538" s="522"/>
      <c r="M1538" s="390"/>
      <c r="N1538" s="522"/>
      <c r="O1538" s="497"/>
      <c r="P1538" s="601"/>
    </row>
    <row r="1539" spans="1:16" ht="39" customHeight="1" x14ac:dyDescent="0.25">
      <c r="A1539" s="941"/>
      <c r="B1539" s="658"/>
      <c r="C1539" s="662"/>
      <c r="D1539" s="644"/>
      <c r="E1539" s="481" t="s">
        <v>11</v>
      </c>
      <c r="F1539" s="85">
        <v>285100844</v>
      </c>
      <c r="G1539" s="481">
        <f>SUM(F1539:F1542)</f>
        <v>810422418</v>
      </c>
      <c r="H1539" s="603"/>
      <c r="I1539" s="539"/>
      <c r="J1539" s="387"/>
      <c r="K1539" s="599"/>
      <c r="L1539" s="522"/>
      <c r="M1539" s="390"/>
      <c r="N1539" s="522"/>
      <c r="O1539" s="497"/>
      <c r="P1539" s="601"/>
    </row>
    <row r="1540" spans="1:16" ht="39" customHeight="1" x14ac:dyDescent="0.25">
      <c r="A1540" s="941"/>
      <c r="B1540" s="658"/>
      <c r="C1540" s="662"/>
      <c r="D1540" s="644"/>
      <c r="E1540" s="482"/>
      <c r="F1540" s="85">
        <v>356376055</v>
      </c>
      <c r="G1540" s="482"/>
      <c r="H1540" s="603"/>
      <c r="I1540" s="539"/>
      <c r="J1540" s="387"/>
      <c r="K1540" s="599"/>
      <c r="L1540" s="522"/>
      <c r="M1540" s="390"/>
      <c r="N1540" s="522"/>
      <c r="O1540" s="497"/>
      <c r="P1540" s="601"/>
    </row>
    <row r="1541" spans="1:16" ht="39" customHeight="1" x14ac:dyDescent="0.25">
      <c r="A1541" s="941"/>
      <c r="B1541" s="658"/>
      <c r="C1541" s="662"/>
      <c r="D1541" s="644"/>
      <c r="E1541" s="482"/>
      <c r="F1541" s="85">
        <v>168945519</v>
      </c>
      <c r="G1541" s="482"/>
      <c r="H1541" s="603"/>
      <c r="I1541" s="539"/>
      <c r="J1541" s="387"/>
      <c r="K1541" s="599"/>
      <c r="L1541" s="522"/>
      <c r="M1541" s="390"/>
      <c r="N1541" s="522"/>
      <c r="O1541" s="497"/>
      <c r="P1541" s="601"/>
    </row>
    <row r="1542" spans="1:16" ht="39" customHeight="1" x14ac:dyDescent="0.25">
      <c r="A1542" s="942"/>
      <c r="B1542" s="658"/>
      <c r="C1542" s="662"/>
      <c r="D1542" s="644"/>
      <c r="E1542" s="482"/>
      <c r="F1542" s="147">
        <v>0</v>
      </c>
      <c r="G1542" s="482"/>
      <c r="H1542" s="604"/>
      <c r="I1542" s="539"/>
      <c r="J1542" s="387"/>
      <c r="K1542" s="599"/>
      <c r="L1542" s="522"/>
      <c r="M1542" s="390"/>
      <c r="N1542" s="522"/>
      <c r="O1542" s="497"/>
      <c r="P1542" s="602"/>
    </row>
    <row r="1543" spans="1:16" ht="39" customHeight="1" x14ac:dyDescent="0.25">
      <c r="A1543" s="903" t="s">
        <v>378</v>
      </c>
      <c r="B1543" s="540">
        <v>1232829319</v>
      </c>
      <c r="C1543" s="469" t="s">
        <v>191</v>
      </c>
      <c r="D1543" s="470">
        <v>333</v>
      </c>
      <c r="E1543" s="637" t="s">
        <v>10</v>
      </c>
      <c r="F1543" s="114">
        <v>28450415.100000001</v>
      </c>
      <c r="G1543" s="541">
        <f>SUM(F1543:F1545)</f>
        <v>104987475.21000001</v>
      </c>
      <c r="H1543" s="968">
        <f>SUM(G1543:G1551)</f>
        <v>1064282456.2</v>
      </c>
      <c r="I1543" s="539">
        <f>(B1543-H1543)</f>
        <v>168546862.79999995</v>
      </c>
      <c r="J1543" s="387">
        <v>379330067.19999999</v>
      </c>
      <c r="K1543" s="540">
        <f>SUM(J1543:J1551)</f>
        <v>1064282465.6600001</v>
      </c>
      <c r="L1543" s="658">
        <v>168546862.79999995</v>
      </c>
      <c r="M1543" s="390"/>
      <c r="N1543" s="522">
        <f>(I1543-L1543)</f>
        <v>0</v>
      </c>
      <c r="O1543" s="497" t="s">
        <v>402</v>
      </c>
      <c r="P1543" s="495" t="s">
        <v>464</v>
      </c>
    </row>
    <row r="1544" spans="1:16" ht="39" customHeight="1" x14ac:dyDescent="0.25">
      <c r="A1544" s="904"/>
      <c r="B1544" s="540"/>
      <c r="C1544" s="469"/>
      <c r="D1544" s="470"/>
      <c r="E1544" s="637"/>
      <c r="F1544" s="114">
        <v>39121498.799999997</v>
      </c>
      <c r="G1544" s="541"/>
      <c r="H1544" s="968"/>
      <c r="I1544" s="539"/>
      <c r="J1544" s="387">
        <v>59452847.600000001</v>
      </c>
      <c r="K1544" s="540"/>
      <c r="L1544" s="658"/>
      <c r="M1544" s="390"/>
      <c r="N1544" s="522"/>
      <c r="O1544" s="497"/>
      <c r="P1544" s="496"/>
    </row>
    <row r="1545" spans="1:16" ht="39" customHeight="1" x14ac:dyDescent="0.25">
      <c r="A1545" s="904"/>
      <c r="B1545" s="540"/>
      <c r="C1545" s="469"/>
      <c r="D1545" s="470"/>
      <c r="E1545" s="637"/>
      <c r="F1545" s="114">
        <v>37415561.310000002</v>
      </c>
      <c r="G1545" s="541"/>
      <c r="H1545" s="968"/>
      <c r="I1545" s="539"/>
      <c r="J1545" s="387">
        <v>54348812.799999997</v>
      </c>
      <c r="K1545" s="540"/>
      <c r="L1545" s="658"/>
      <c r="M1545" s="390"/>
      <c r="N1545" s="522"/>
      <c r="O1545" s="497"/>
      <c r="P1545" s="496"/>
    </row>
    <row r="1546" spans="1:16" ht="39" customHeight="1" x14ac:dyDescent="0.25">
      <c r="A1546" s="904"/>
      <c r="B1546" s="540"/>
      <c r="C1546" s="469"/>
      <c r="D1546" s="470"/>
      <c r="E1546" s="637" t="s">
        <v>11</v>
      </c>
      <c r="F1546" s="114">
        <v>436230897.39999998</v>
      </c>
      <c r="G1546" s="541">
        <f>SUM(F1546:F1548)</f>
        <v>844646986.01999998</v>
      </c>
      <c r="H1546" s="968"/>
      <c r="I1546" s="539"/>
      <c r="J1546" s="387">
        <v>355649998</v>
      </c>
      <c r="K1546" s="540"/>
      <c r="L1546" s="658"/>
      <c r="M1546" s="390"/>
      <c r="N1546" s="522"/>
      <c r="O1546" s="497"/>
      <c r="P1546" s="496"/>
    </row>
    <row r="1547" spans="1:16" ht="39" customHeight="1" x14ac:dyDescent="0.25">
      <c r="A1547" s="904"/>
      <c r="B1547" s="540"/>
      <c r="C1547" s="469"/>
      <c r="D1547" s="470"/>
      <c r="E1547" s="637"/>
      <c r="F1547" s="114">
        <v>273850491</v>
      </c>
      <c r="G1547" s="541"/>
      <c r="H1547" s="968"/>
      <c r="I1547" s="539"/>
      <c r="J1547" s="387">
        <v>215500740.06</v>
      </c>
      <c r="K1547" s="540"/>
      <c r="L1547" s="658"/>
      <c r="M1547" s="390"/>
      <c r="N1547" s="522"/>
      <c r="O1547" s="497"/>
      <c r="P1547" s="496"/>
    </row>
    <row r="1548" spans="1:16" ht="39" customHeight="1" x14ac:dyDescent="0.25">
      <c r="A1548" s="904"/>
      <c r="B1548" s="540"/>
      <c r="C1548" s="469"/>
      <c r="D1548" s="470"/>
      <c r="E1548" s="637"/>
      <c r="F1548" s="114">
        <v>134565597.62</v>
      </c>
      <c r="G1548" s="541"/>
      <c r="H1548" s="968"/>
      <c r="I1548" s="539"/>
      <c r="J1548" s="387"/>
      <c r="K1548" s="540"/>
      <c r="L1548" s="658"/>
      <c r="M1548" s="390"/>
      <c r="N1548" s="522"/>
      <c r="O1548" s="497"/>
      <c r="P1548" s="496"/>
    </row>
    <row r="1549" spans="1:16" ht="39" customHeight="1" x14ac:dyDescent="0.25">
      <c r="A1549" s="904"/>
      <c r="B1549" s="540"/>
      <c r="C1549" s="469"/>
      <c r="D1549" s="470">
        <v>9</v>
      </c>
      <c r="E1549" s="637" t="s">
        <v>391</v>
      </c>
      <c r="F1549" s="114">
        <v>28450415.100000001</v>
      </c>
      <c r="G1549" s="541">
        <f>SUM(F1549:F1551)</f>
        <v>114647994.97000001</v>
      </c>
      <c r="H1549" s="968"/>
      <c r="I1549" s="539"/>
      <c r="J1549" s="387"/>
      <c r="K1549" s="540"/>
      <c r="L1549" s="658"/>
      <c r="M1549" s="390"/>
      <c r="N1549" s="522"/>
      <c r="O1549" s="497"/>
      <c r="P1549" s="496"/>
    </row>
    <row r="1550" spans="1:16" ht="39" customHeight="1" x14ac:dyDescent="0.25">
      <c r="A1550" s="904"/>
      <c r="B1550" s="540"/>
      <c r="C1550" s="469"/>
      <c r="D1550" s="470"/>
      <c r="E1550" s="637"/>
      <c r="F1550" s="114">
        <v>42677998.200000003</v>
      </c>
      <c r="G1550" s="541"/>
      <c r="H1550" s="968"/>
      <c r="I1550" s="539"/>
      <c r="J1550" s="387"/>
      <c r="K1550" s="540"/>
      <c r="L1550" s="658"/>
      <c r="M1550" s="390"/>
      <c r="N1550" s="522"/>
      <c r="O1550" s="497"/>
      <c r="P1550" s="496"/>
    </row>
    <row r="1551" spans="1:16" ht="39" customHeight="1" x14ac:dyDescent="0.25">
      <c r="A1551" s="805"/>
      <c r="B1551" s="540"/>
      <c r="C1551" s="469"/>
      <c r="D1551" s="470"/>
      <c r="E1551" s="637"/>
      <c r="F1551" s="114">
        <v>43519581.670000002</v>
      </c>
      <c r="G1551" s="541"/>
      <c r="H1551" s="968"/>
      <c r="I1551" s="539"/>
      <c r="J1551" s="387"/>
      <c r="K1551" s="540"/>
      <c r="L1551" s="658"/>
      <c r="M1551" s="390"/>
      <c r="N1551" s="522"/>
      <c r="O1551" s="497"/>
      <c r="P1551" s="496"/>
    </row>
    <row r="1552" spans="1:16" ht="39" customHeight="1" x14ac:dyDescent="0.25">
      <c r="A1552" s="807" t="s">
        <v>379</v>
      </c>
      <c r="C1552" s="951" t="s">
        <v>221</v>
      </c>
      <c r="D1552" s="518">
        <v>6</v>
      </c>
      <c r="E1552" s="516" t="s">
        <v>377</v>
      </c>
      <c r="F1552" s="187">
        <v>5997973.3300000001</v>
      </c>
      <c r="G1552" s="967">
        <f>SUM(F1552:F1554)</f>
        <v>59979733.329999998</v>
      </c>
      <c r="H1552" s="923">
        <f>SUM(G1552:G1602)</f>
        <v>1051348757.7600002</v>
      </c>
      <c r="I1552" s="504"/>
      <c r="J1552" s="392">
        <v>5997973.3300000001</v>
      </c>
      <c r="K1552" s="507">
        <f>SUM(J1552:J1603)</f>
        <v>1185328325.26</v>
      </c>
      <c r="L1552" s="505"/>
      <c r="M1552" s="390"/>
      <c r="N1552" s="505"/>
      <c r="O1552" s="497" t="s">
        <v>689</v>
      </c>
      <c r="P1552" s="508" t="s">
        <v>690</v>
      </c>
    </row>
    <row r="1553" spans="1:16" ht="39" customHeight="1" x14ac:dyDescent="0.25">
      <c r="A1553" s="808"/>
      <c r="C1553" s="951"/>
      <c r="D1553" s="518"/>
      <c r="E1553" s="516"/>
      <c r="F1553" s="111">
        <v>35791449.32</v>
      </c>
      <c r="G1553" s="967"/>
      <c r="H1553" s="802"/>
      <c r="I1553" s="504"/>
      <c r="J1553" s="392">
        <v>39514678.32</v>
      </c>
      <c r="K1553" s="507"/>
      <c r="L1553" s="505"/>
      <c r="M1553" s="390"/>
      <c r="N1553" s="505"/>
      <c r="O1553" s="497"/>
      <c r="P1553" s="509"/>
    </row>
    <row r="1554" spans="1:16" ht="39" customHeight="1" x14ac:dyDescent="0.25">
      <c r="A1554" s="808"/>
      <c r="C1554" s="951"/>
      <c r="D1554" s="518"/>
      <c r="E1554" s="516"/>
      <c r="F1554" s="111">
        <v>18190310.68</v>
      </c>
      <c r="G1554" s="967"/>
      <c r="H1554" s="802"/>
      <c r="I1554" s="504"/>
      <c r="J1554" s="392">
        <v>20465085.010000002</v>
      </c>
      <c r="K1554" s="507"/>
      <c r="L1554" s="505"/>
      <c r="M1554" s="390"/>
      <c r="N1554" s="505"/>
      <c r="O1554" s="497"/>
      <c r="P1554" s="509"/>
    </row>
    <row r="1555" spans="1:16" ht="39" customHeight="1" x14ac:dyDescent="0.25">
      <c r="A1555" s="808"/>
      <c r="C1555" s="950" t="s">
        <v>174</v>
      </c>
      <c r="D1555" s="517">
        <v>5</v>
      </c>
      <c r="E1555" s="515" t="s">
        <v>375</v>
      </c>
      <c r="F1555" s="111">
        <v>5997973.3300000001</v>
      </c>
      <c r="G1555" s="966">
        <f>SUM(F1555:F1556)</f>
        <v>32017181.710000001</v>
      </c>
      <c r="H1555" s="802"/>
      <c r="I1555" s="504"/>
      <c r="J1555" s="299">
        <v>5997973.3300000001</v>
      </c>
      <c r="K1555" s="507"/>
      <c r="L1555" s="505"/>
      <c r="M1555" s="390"/>
      <c r="N1555" s="505"/>
      <c r="O1555" s="497"/>
      <c r="P1555" s="509"/>
    </row>
    <row r="1556" spans="1:16" ht="39" customHeight="1" x14ac:dyDescent="0.25">
      <c r="A1556" s="808"/>
      <c r="C1556" s="951"/>
      <c r="D1556" s="518"/>
      <c r="E1556" s="516"/>
      <c r="F1556" s="111">
        <v>26019208.379999999</v>
      </c>
      <c r="G1556" s="967"/>
      <c r="H1556" s="802"/>
      <c r="I1556" s="504"/>
      <c r="J1556" s="424">
        <v>32017181.649999999</v>
      </c>
      <c r="K1556" s="507"/>
      <c r="L1556" s="505"/>
      <c r="M1556" s="390"/>
      <c r="N1556" s="505"/>
      <c r="O1556" s="497"/>
      <c r="P1556" s="509"/>
    </row>
    <row r="1557" spans="1:16" ht="39" customHeight="1" x14ac:dyDescent="0.25">
      <c r="A1557" s="808"/>
      <c r="C1557" s="950" t="s">
        <v>189</v>
      </c>
      <c r="D1557" s="517">
        <v>6</v>
      </c>
      <c r="E1557" s="515" t="s">
        <v>368</v>
      </c>
      <c r="F1557" s="111">
        <v>5997973.3300000001</v>
      </c>
      <c r="G1557" s="966">
        <f>SUM(F1557:F1559)</f>
        <v>59979733.329999998</v>
      </c>
      <c r="H1557" s="802"/>
      <c r="I1557" s="504"/>
      <c r="J1557" s="299">
        <v>5997973.3300000001</v>
      </c>
      <c r="K1557" s="507"/>
      <c r="L1557" s="505"/>
      <c r="M1557" s="390"/>
      <c r="N1557" s="505"/>
      <c r="O1557" s="497"/>
      <c r="P1557" s="509"/>
    </row>
    <row r="1558" spans="1:16" ht="39" customHeight="1" x14ac:dyDescent="0.25">
      <c r="A1558" s="808"/>
      <c r="C1558" s="951"/>
      <c r="D1558" s="518"/>
      <c r="E1558" s="516"/>
      <c r="F1558" s="111">
        <v>35791449.32</v>
      </c>
      <c r="G1558" s="967"/>
      <c r="H1558" s="802"/>
      <c r="I1558" s="504"/>
      <c r="J1558" s="392">
        <v>39514678.32</v>
      </c>
      <c r="K1558" s="507"/>
      <c r="L1558" s="505"/>
      <c r="M1558" s="390"/>
      <c r="N1558" s="505"/>
      <c r="O1558" s="497"/>
      <c r="P1558" s="509"/>
    </row>
    <row r="1559" spans="1:16" ht="39" customHeight="1" x14ac:dyDescent="0.25">
      <c r="A1559" s="808"/>
      <c r="C1559" s="951"/>
      <c r="D1559" s="518"/>
      <c r="E1559" s="516"/>
      <c r="F1559" s="111">
        <v>18190310.68</v>
      </c>
      <c r="G1559" s="967"/>
      <c r="H1559" s="802"/>
      <c r="I1559" s="504"/>
      <c r="J1559" s="392">
        <v>20465085.010000002</v>
      </c>
      <c r="K1559" s="507"/>
      <c r="L1559" s="505"/>
      <c r="M1559" s="390"/>
      <c r="N1559" s="505"/>
      <c r="O1559" s="497"/>
      <c r="P1559" s="509"/>
    </row>
    <row r="1560" spans="1:16" ht="39" customHeight="1" x14ac:dyDescent="0.25">
      <c r="A1560" s="808"/>
      <c r="C1560" s="950" t="s">
        <v>308</v>
      </c>
      <c r="D1560" s="517">
        <v>7</v>
      </c>
      <c r="E1560" s="515" t="s">
        <v>310</v>
      </c>
      <c r="F1560" s="111">
        <v>5997973.3300000001</v>
      </c>
      <c r="G1560" s="966">
        <f>SUM(F1560:F1562)</f>
        <v>59979733.329999998</v>
      </c>
      <c r="H1560" s="802"/>
      <c r="I1560" s="504"/>
      <c r="J1560" s="299">
        <v>5997973.3300000001</v>
      </c>
      <c r="K1560" s="507"/>
      <c r="L1560" s="505"/>
      <c r="M1560" s="390"/>
      <c r="N1560" s="505"/>
      <c r="O1560" s="497"/>
      <c r="P1560" s="509"/>
    </row>
    <row r="1561" spans="1:16" ht="39" customHeight="1" x14ac:dyDescent="0.25">
      <c r="A1561" s="808"/>
      <c r="C1561" s="951"/>
      <c r="D1561" s="518"/>
      <c r="E1561" s="516"/>
      <c r="F1561" s="111">
        <v>49718741.939999998</v>
      </c>
      <c r="G1561" s="967"/>
      <c r="H1561" s="802"/>
      <c r="I1561" s="504"/>
      <c r="J1561" s="424">
        <v>53441942.82</v>
      </c>
      <c r="K1561" s="507"/>
      <c r="L1561" s="505"/>
      <c r="M1561" s="390"/>
      <c r="N1561" s="505"/>
      <c r="O1561" s="497"/>
      <c r="P1561" s="509"/>
    </row>
    <row r="1562" spans="1:16" ht="39" customHeight="1" x14ac:dyDescent="0.25">
      <c r="A1562" s="808"/>
      <c r="C1562" s="951"/>
      <c r="D1562" s="518"/>
      <c r="E1562" s="516"/>
      <c r="F1562" s="111">
        <v>4263018.0599999996</v>
      </c>
      <c r="G1562" s="967"/>
      <c r="H1562" s="802"/>
      <c r="I1562" s="504"/>
      <c r="J1562" s="424">
        <v>6597790.9299999997</v>
      </c>
      <c r="K1562" s="507"/>
      <c r="L1562" s="505"/>
      <c r="M1562" s="390"/>
      <c r="N1562" s="505"/>
      <c r="O1562" s="497"/>
      <c r="P1562" s="509"/>
    </row>
    <row r="1563" spans="1:16" ht="39" customHeight="1" x14ac:dyDescent="0.25">
      <c r="A1563" s="808"/>
      <c r="C1563" s="950" t="s">
        <v>212</v>
      </c>
      <c r="D1563" s="517">
        <v>8</v>
      </c>
      <c r="E1563" s="515" t="s">
        <v>328</v>
      </c>
      <c r="F1563" s="111">
        <v>5997973.3300000001</v>
      </c>
      <c r="G1563" s="966">
        <f>SUM(F1563:F1565)</f>
        <v>59979733.329999998</v>
      </c>
      <c r="H1563" s="802"/>
      <c r="I1563" s="504"/>
      <c r="J1563" s="299">
        <v>5997973.3300000001</v>
      </c>
      <c r="K1563" s="507"/>
      <c r="L1563" s="505"/>
      <c r="M1563" s="390"/>
      <c r="N1563" s="505"/>
      <c r="O1563" s="497"/>
      <c r="P1563" s="509"/>
    </row>
    <row r="1564" spans="1:16" ht="39" customHeight="1" x14ac:dyDescent="0.25">
      <c r="A1564" s="808"/>
      <c r="C1564" s="951"/>
      <c r="D1564" s="518"/>
      <c r="E1564" s="516"/>
      <c r="F1564" s="111">
        <v>24239352.68</v>
      </c>
      <c r="G1564" s="967"/>
      <c r="H1564" s="802"/>
      <c r="I1564" s="504"/>
      <c r="J1564" s="424">
        <v>27962551.68</v>
      </c>
      <c r="K1564" s="507"/>
      <c r="L1564" s="505"/>
      <c r="M1564" s="390"/>
      <c r="N1564" s="505"/>
      <c r="O1564" s="497"/>
      <c r="P1564" s="509"/>
    </row>
    <row r="1565" spans="1:16" ht="39" customHeight="1" x14ac:dyDescent="0.25">
      <c r="A1565" s="808"/>
      <c r="C1565" s="951"/>
      <c r="D1565" s="518"/>
      <c r="E1565" s="516"/>
      <c r="F1565" s="111">
        <v>29742407.32</v>
      </c>
      <c r="G1565" s="967"/>
      <c r="H1565" s="802"/>
      <c r="I1565" s="504"/>
      <c r="J1565" s="424">
        <v>32017181.649999999</v>
      </c>
      <c r="K1565" s="507"/>
      <c r="L1565" s="505"/>
      <c r="M1565" s="390"/>
      <c r="N1565" s="505"/>
      <c r="O1565" s="497"/>
      <c r="P1565" s="509"/>
    </row>
    <row r="1566" spans="1:16" ht="39" customHeight="1" x14ac:dyDescent="0.25">
      <c r="A1566" s="808"/>
      <c r="C1566" s="950" t="s">
        <v>218</v>
      </c>
      <c r="D1566" s="517">
        <v>8</v>
      </c>
      <c r="E1566" s="515" t="s">
        <v>256</v>
      </c>
      <c r="F1566" s="111">
        <v>5997973.3300000001</v>
      </c>
      <c r="G1566" s="966">
        <f>SUM(F1566:F1568)</f>
        <v>59979733.329999998</v>
      </c>
      <c r="H1566" s="802"/>
      <c r="I1566" s="504"/>
      <c r="J1566" s="299">
        <v>5997973.3300000001</v>
      </c>
      <c r="K1566" s="507"/>
      <c r="L1566" s="505"/>
      <c r="M1566" s="390"/>
      <c r="N1566" s="505"/>
      <c r="O1566" s="497"/>
      <c r="P1566" s="509"/>
    </row>
    <row r="1567" spans="1:16" ht="39" customHeight="1" x14ac:dyDescent="0.25">
      <c r="A1567" s="808"/>
      <c r="C1567" s="951"/>
      <c r="D1567" s="518"/>
      <c r="E1567" s="516"/>
      <c r="F1567" s="111">
        <v>24239352.68</v>
      </c>
      <c r="G1567" s="967"/>
      <c r="H1567" s="802"/>
      <c r="I1567" s="504"/>
      <c r="J1567" s="424">
        <v>27962551.68</v>
      </c>
      <c r="K1567" s="507"/>
      <c r="L1567" s="505"/>
      <c r="M1567" s="390"/>
      <c r="N1567" s="505"/>
      <c r="O1567" s="497"/>
      <c r="P1567" s="509"/>
    </row>
    <row r="1568" spans="1:16" ht="39" customHeight="1" x14ac:dyDescent="0.25">
      <c r="A1568" s="808"/>
      <c r="C1568" s="951"/>
      <c r="D1568" s="518"/>
      <c r="E1568" s="516"/>
      <c r="F1568" s="111">
        <v>29742407.32</v>
      </c>
      <c r="G1568" s="967"/>
      <c r="H1568" s="802"/>
      <c r="I1568" s="504"/>
      <c r="J1568" s="424">
        <v>32017181.649999999</v>
      </c>
      <c r="K1568" s="507"/>
      <c r="L1568" s="505"/>
      <c r="M1568" s="390"/>
      <c r="N1568" s="505"/>
      <c r="O1568" s="497"/>
      <c r="P1568" s="509"/>
    </row>
    <row r="1569" spans="1:16" ht="39" customHeight="1" x14ac:dyDescent="0.25">
      <c r="A1569" s="808"/>
      <c r="C1569" s="950" t="s">
        <v>187</v>
      </c>
      <c r="D1569" s="517">
        <v>3</v>
      </c>
      <c r="E1569" s="515" t="s">
        <v>392</v>
      </c>
      <c r="F1569" s="111">
        <v>5997973.3300000001</v>
      </c>
      <c r="G1569" s="966">
        <f>SUM(F1569:F1570)</f>
        <v>59979733.329999998</v>
      </c>
      <c r="H1569" s="802"/>
      <c r="I1569" s="504"/>
      <c r="J1569" s="299">
        <v>5997973.3300000001</v>
      </c>
      <c r="K1569" s="507"/>
      <c r="L1569" s="505"/>
      <c r="M1569" s="390"/>
      <c r="N1569" s="505"/>
      <c r="O1569" s="497"/>
      <c r="P1569" s="509"/>
    </row>
    <row r="1570" spans="1:16" ht="39" customHeight="1" x14ac:dyDescent="0.25">
      <c r="A1570" s="808"/>
      <c r="C1570" s="951"/>
      <c r="D1570" s="518"/>
      <c r="E1570" s="516"/>
      <c r="F1570" s="111">
        <v>53981760</v>
      </c>
      <c r="G1570" s="967"/>
      <c r="H1570" s="802"/>
      <c r="I1570" s="504"/>
      <c r="J1570" s="299">
        <v>59979733.329999998</v>
      </c>
      <c r="K1570" s="507"/>
      <c r="L1570" s="505"/>
      <c r="M1570" s="390"/>
      <c r="N1570" s="505"/>
      <c r="O1570" s="497"/>
      <c r="P1570" s="509"/>
    </row>
    <row r="1571" spans="1:16" ht="39" customHeight="1" x14ac:dyDescent="0.25">
      <c r="A1571" s="808"/>
      <c r="C1571" s="950" t="s">
        <v>232</v>
      </c>
      <c r="D1571" s="517">
        <v>8</v>
      </c>
      <c r="E1571" s="515" t="s">
        <v>313</v>
      </c>
      <c r="F1571" s="111">
        <v>5997973.3300000001</v>
      </c>
      <c r="G1571" s="966">
        <f>SUM(F1571:F1572)</f>
        <v>59655842.769999996</v>
      </c>
      <c r="H1571" s="802"/>
      <c r="I1571" s="504"/>
      <c r="J1571" s="299">
        <v>5997973.3300000001</v>
      </c>
      <c r="K1571" s="507"/>
      <c r="L1571" s="505"/>
      <c r="M1571" s="390"/>
      <c r="N1571" s="505"/>
      <c r="O1571" s="497"/>
      <c r="P1571" s="509"/>
    </row>
    <row r="1572" spans="1:16" ht="39" customHeight="1" x14ac:dyDescent="0.25">
      <c r="A1572" s="808"/>
      <c r="C1572" s="951"/>
      <c r="D1572" s="518"/>
      <c r="E1572" s="516"/>
      <c r="F1572" s="111">
        <v>53657869.439999998</v>
      </c>
      <c r="G1572" s="967"/>
      <c r="H1572" s="802"/>
      <c r="I1572" s="504"/>
      <c r="J1572" s="299">
        <v>59979733.329999998</v>
      </c>
      <c r="K1572" s="507"/>
      <c r="L1572" s="505"/>
      <c r="M1572" s="390"/>
      <c r="N1572" s="505"/>
      <c r="O1572" s="497"/>
      <c r="P1572" s="509"/>
    </row>
    <row r="1573" spans="1:16" ht="39" customHeight="1" x14ac:dyDescent="0.25">
      <c r="A1573" s="808"/>
      <c r="C1573" s="950" t="s">
        <v>190</v>
      </c>
      <c r="D1573" s="517">
        <v>16</v>
      </c>
      <c r="E1573" s="515" t="s">
        <v>192</v>
      </c>
      <c r="F1573" s="111">
        <v>5997973.3300000001</v>
      </c>
      <c r="G1573" s="966">
        <f>SUM(F1573:F1575)</f>
        <v>59979733.329999998</v>
      </c>
      <c r="H1573" s="802"/>
      <c r="I1573" s="504"/>
      <c r="J1573" s="299">
        <v>5997973.3300000001</v>
      </c>
      <c r="K1573" s="507"/>
      <c r="L1573" s="505"/>
      <c r="M1573" s="390"/>
      <c r="N1573" s="505"/>
      <c r="O1573" s="497"/>
      <c r="P1573" s="509"/>
    </row>
    <row r="1574" spans="1:16" ht="39" customHeight="1" x14ac:dyDescent="0.25">
      <c r="A1574" s="808"/>
      <c r="C1574" s="951"/>
      <c r="D1574" s="518"/>
      <c r="E1574" s="516"/>
      <c r="F1574" s="111">
        <v>35791449.32</v>
      </c>
      <c r="G1574" s="967"/>
      <c r="H1574" s="802"/>
      <c r="I1574" s="504"/>
      <c r="J1574" s="299">
        <v>39514648.32</v>
      </c>
      <c r="K1574" s="507"/>
      <c r="L1574" s="505"/>
      <c r="M1574" s="390"/>
      <c r="N1574" s="505"/>
      <c r="O1574" s="497"/>
      <c r="P1574" s="509"/>
    </row>
    <row r="1575" spans="1:16" ht="39" customHeight="1" x14ac:dyDescent="0.25">
      <c r="A1575" s="808"/>
      <c r="C1575" s="951"/>
      <c r="D1575" s="518"/>
      <c r="E1575" s="516"/>
      <c r="F1575" s="111">
        <v>18190310.68</v>
      </c>
      <c r="G1575" s="967"/>
      <c r="H1575" s="802"/>
      <c r="I1575" s="504"/>
      <c r="J1575" s="299">
        <v>20645085.010000002</v>
      </c>
      <c r="K1575" s="507"/>
      <c r="L1575" s="505"/>
      <c r="M1575" s="390"/>
      <c r="N1575" s="505"/>
      <c r="O1575" s="497"/>
      <c r="P1575" s="509"/>
    </row>
    <row r="1576" spans="1:16" ht="39" customHeight="1" x14ac:dyDescent="0.25">
      <c r="A1576" s="808"/>
      <c r="C1576" s="950" t="s">
        <v>220</v>
      </c>
      <c r="D1576" s="517">
        <v>16</v>
      </c>
      <c r="E1576" s="515" t="s">
        <v>312</v>
      </c>
      <c r="F1576" s="111">
        <v>5997973.3300000001</v>
      </c>
      <c r="G1576" s="966">
        <f>SUM(F1576:F1578)</f>
        <v>59979733.329999998</v>
      </c>
      <c r="H1576" s="802"/>
      <c r="I1576" s="504"/>
      <c r="J1576" s="299">
        <v>5997973.3300000001</v>
      </c>
      <c r="K1576" s="507"/>
      <c r="L1576" s="505"/>
      <c r="M1576" s="390"/>
      <c r="N1576" s="505"/>
      <c r="O1576" s="497"/>
      <c r="P1576" s="509"/>
    </row>
    <row r="1577" spans="1:16" ht="39" customHeight="1" x14ac:dyDescent="0.25">
      <c r="A1577" s="808"/>
      <c r="C1577" s="951"/>
      <c r="D1577" s="518"/>
      <c r="E1577" s="516"/>
      <c r="F1577" s="111">
        <v>35791449.32</v>
      </c>
      <c r="G1577" s="967"/>
      <c r="H1577" s="802"/>
      <c r="I1577" s="504"/>
      <c r="J1577" s="299">
        <v>39514648.32</v>
      </c>
      <c r="K1577" s="507"/>
      <c r="L1577" s="505"/>
      <c r="M1577" s="390"/>
      <c r="N1577" s="505"/>
      <c r="O1577" s="497"/>
      <c r="P1577" s="509"/>
    </row>
    <row r="1578" spans="1:16" ht="39" customHeight="1" x14ac:dyDescent="0.25">
      <c r="A1578" s="808"/>
      <c r="C1578" s="951"/>
      <c r="D1578" s="518"/>
      <c r="E1578" s="516"/>
      <c r="F1578" s="111">
        <v>18190310.68</v>
      </c>
      <c r="G1578" s="967"/>
      <c r="H1578" s="802"/>
      <c r="I1578" s="504"/>
      <c r="J1578" s="299">
        <v>20645085.010000002</v>
      </c>
      <c r="K1578" s="507"/>
      <c r="L1578" s="505"/>
      <c r="M1578" s="390"/>
      <c r="N1578" s="505"/>
      <c r="O1578" s="497"/>
      <c r="P1578" s="509"/>
    </row>
    <row r="1579" spans="1:16" ht="39" customHeight="1" x14ac:dyDescent="0.25">
      <c r="A1579" s="808"/>
      <c r="C1579" s="950" t="s">
        <v>366</v>
      </c>
      <c r="D1579" s="517">
        <v>4</v>
      </c>
      <c r="E1579" s="515" t="s">
        <v>376</v>
      </c>
      <c r="F1579" s="111">
        <v>5997973.3300000001</v>
      </c>
      <c r="G1579" s="966">
        <f>SUM(F1579:F1581)</f>
        <v>59979733.329999998</v>
      </c>
      <c r="H1579" s="802"/>
      <c r="I1579" s="504"/>
      <c r="J1579" s="299">
        <v>5997973.3300000001</v>
      </c>
      <c r="K1579" s="507"/>
      <c r="L1579" s="505"/>
      <c r="M1579" s="390"/>
      <c r="N1579" s="505"/>
      <c r="O1579" s="497"/>
      <c r="P1579" s="509"/>
    </row>
    <row r="1580" spans="1:16" ht="39" customHeight="1" x14ac:dyDescent="0.25">
      <c r="A1580" s="808"/>
      <c r="C1580" s="951"/>
      <c r="D1580" s="518"/>
      <c r="E1580" s="516"/>
      <c r="F1580" s="111">
        <v>323890.56</v>
      </c>
      <c r="G1580" s="967"/>
      <c r="H1580" s="802"/>
      <c r="I1580" s="504"/>
      <c r="J1580" s="299">
        <v>323890.56</v>
      </c>
      <c r="K1580" s="507"/>
      <c r="L1580" s="505"/>
      <c r="M1580" s="390"/>
      <c r="N1580" s="505"/>
      <c r="O1580" s="497"/>
      <c r="P1580" s="509"/>
    </row>
    <row r="1581" spans="1:16" ht="39" customHeight="1" x14ac:dyDescent="0.25">
      <c r="A1581" s="808"/>
      <c r="C1581" s="951"/>
      <c r="D1581" s="518"/>
      <c r="E1581" s="516"/>
      <c r="F1581" s="111">
        <v>53657869.439999998</v>
      </c>
      <c r="G1581" s="967"/>
      <c r="H1581" s="802"/>
      <c r="I1581" s="504"/>
      <c r="J1581" s="299">
        <v>59655842.770000003</v>
      </c>
      <c r="K1581" s="507"/>
      <c r="L1581" s="505"/>
      <c r="M1581" s="390"/>
      <c r="N1581" s="505"/>
      <c r="O1581" s="497"/>
      <c r="P1581" s="509"/>
    </row>
    <row r="1582" spans="1:16" ht="39" customHeight="1" x14ac:dyDescent="0.25">
      <c r="A1582" s="808"/>
      <c r="C1582" s="950" t="s">
        <v>250</v>
      </c>
      <c r="D1582" s="517">
        <v>6</v>
      </c>
      <c r="E1582" s="515" t="s">
        <v>373</v>
      </c>
      <c r="F1582" s="111">
        <v>5997973.3300000001</v>
      </c>
      <c r="G1582" s="966">
        <f>SUM(F1582:F1584)</f>
        <v>59979733.329999998</v>
      </c>
      <c r="H1582" s="802"/>
      <c r="I1582" s="504"/>
      <c r="J1582" s="299">
        <v>5997973.3300000001</v>
      </c>
      <c r="K1582" s="507"/>
      <c r="L1582" s="505"/>
      <c r="M1582" s="390"/>
      <c r="N1582" s="505"/>
      <c r="O1582" s="497"/>
      <c r="P1582" s="509"/>
    </row>
    <row r="1583" spans="1:16" ht="39" customHeight="1" x14ac:dyDescent="0.25">
      <c r="A1583" s="808"/>
      <c r="C1583" s="951"/>
      <c r="D1583" s="518"/>
      <c r="E1583" s="516"/>
      <c r="F1583" s="111">
        <v>35791449.32</v>
      </c>
      <c r="G1583" s="967"/>
      <c r="H1583" s="802"/>
      <c r="I1583" s="504"/>
      <c r="J1583" s="299">
        <v>39514648.32</v>
      </c>
      <c r="K1583" s="507"/>
      <c r="L1583" s="505"/>
      <c r="M1583" s="390"/>
      <c r="N1583" s="505"/>
      <c r="O1583" s="497"/>
      <c r="P1583" s="509"/>
    </row>
    <row r="1584" spans="1:16" ht="39" customHeight="1" x14ac:dyDescent="0.25">
      <c r="A1584" s="808"/>
      <c r="C1584" s="951"/>
      <c r="D1584" s="518"/>
      <c r="E1584" s="516"/>
      <c r="F1584" s="111">
        <v>18190310.68</v>
      </c>
      <c r="G1584" s="967"/>
      <c r="H1584" s="802"/>
      <c r="I1584" s="504"/>
      <c r="J1584" s="299">
        <v>20645085.010000002</v>
      </c>
      <c r="K1584" s="507"/>
      <c r="L1584" s="505"/>
      <c r="M1584" s="390"/>
      <c r="N1584" s="505"/>
      <c r="O1584" s="497"/>
      <c r="P1584" s="509"/>
    </row>
    <row r="1585" spans="1:16" ht="39" customHeight="1" x14ac:dyDescent="0.25">
      <c r="A1585" s="808"/>
      <c r="C1585" s="950" t="s">
        <v>213</v>
      </c>
      <c r="D1585" s="517">
        <v>18</v>
      </c>
      <c r="E1585" s="515" t="s">
        <v>252</v>
      </c>
      <c r="F1585" s="111">
        <v>5997973.3300000001</v>
      </c>
      <c r="G1585" s="966">
        <f>SUM(F1585:F1587)</f>
        <v>59979733.329999998</v>
      </c>
      <c r="H1585" s="802"/>
      <c r="I1585" s="504"/>
      <c r="J1585" s="299">
        <v>5997973.3300000001</v>
      </c>
      <c r="K1585" s="507"/>
      <c r="L1585" s="505"/>
      <c r="M1585" s="390"/>
      <c r="N1585" s="505"/>
      <c r="O1585" s="497"/>
      <c r="P1585" s="509"/>
    </row>
    <row r="1586" spans="1:16" ht="39" customHeight="1" x14ac:dyDescent="0.25">
      <c r="A1586" s="808"/>
      <c r="C1586" s="951"/>
      <c r="D1586" s="518"/>
      <c r="E1586" s="516"/>
      <c r="F1586" s="111">
        <v>24239352.68</v>
      </c>
      <c r="G1586" s="967"/>
      <c r="H1586" s="802"/>
      <c r="I1586" s="504"/>
      <c r="J1586" s="299">
        <v>27962551.68</v>
      </c>
      <c r="K1586" s="507"/>
      <c r="L1586" s="505"/>
      <c r="M1586" s="390"/>
      <c r="N1586" s="505"/>
      <c r="O1586" s="497"/>
      <c r="P1586" s="509"/>
    </row>
    <row r="1587" spans="1:16" ht="39" customHeight="1" x14ac:dyDescent="0.25">
      <c r="A1587" s="808"/>
      <c r="C1587" s="951"/>
      <c r="D1587" s="518"/>
      <c r="E1587" s="516"/>
      <c r="F1587" s="111">
        <v>29742407.32</v>
      </c>
      <c r="G1587" s="967"/>
      <c r="H1587" s="802"/>
      <c r="I1587" s="504"/>
      <c r="J1587" s="299">
        <v>32017181.649999999</v>
      </c>
      <c r="K1587" s="507"/>
      <c r="L1587" s="505"/>
      <c r="M1587" s="390"/>
      <c r="N1587" s="505"/>
      <c r="O1587" s="497"/>
      <c r="P1587" s="509"/>
    </row>
    <row r="1588" spans="1:16" ht="39" customHeight="1" x14ac:dyDescent="0.25">
      <c r="A1588" s="808"/>
      <c r="C1588" s="950" t="s">
        <v>235</v>
      </c>
      <c r="D1588" s="517">
        <v>10</v>
      </c>
      <c r="E1588" s="515" t="s">
        <v>269</v>
      </c>
      <c r="F1588" s="111">
        <v>5997973.3300000001</v>
      </c>
      <c r="G1588" s="966">
        <f>SUM(F1588:F1590)</f>
        <v>59979733.329999998</v>
      </c>
      <c r="H1588" s="802"/>
      <c r="I1588" s="504"/>
      <c r="J1588" s="299">
        <v>5997973.3300000001</v>
      </c>
      <c r="K1588" s="507"/>
      <c r="L1588" s="505"/>
      <c r="M1588" s="390"/>
      <c r="N1588" s="505"/>
      <c r="O1588" s="497"/>
      <c r="P1588" s="509"/>
    </row>
    <row r="1589" spans="1:16" ht="39" customHeight="1" x14ac:dyDescent="0.25">
      <c r="A1589" s="808"/>
      <c r="C1589" s="951"/>
      <c r="D1589" s="518"/>
      <c r="E1589" s="516"/>
      <c r="F1589" s="111">
        <v>35791449.32</v>
      </c>
      <c r="G1589" s="967"/>
      <c r="H1589" s="802"/>
      <c r="I1589" s="504"/>
      <c r="J1589" s="299">
        <v>39514648.32</v>
      </c>
      <c r="K1589" s="507"/>
      <c r="L1589" s="505"/>
      <c r="M1589" s="390"/>
      <c r="N1589" s="505"/>
      <c r="O1589" s="497"/>
      <c r="P1589" s="509"/>
    </row>
    <row r="1590" spans="1:16" ht="39" customHeight="1" x14ac:dyDescent="0.25">
      <c r="A1590" s="808"/>
      <c r="C1590" s="951"/>
      <c r="D1590" s="518"/>
      <c r="E1590" s="516"/>
      <c r="F1590" s="111">
        <v>18190310.68</v>
      </c>
      <c r="G1590" s="967"/>
      <c r="H1590" s="802"/>
      <c r="I1590" s="504"/>
      <c r="J1590" s="299">
        <v>32017181.649999999</v>
      </c>
      <c r="K1590" s="507"/>
      <c r="L1590" s="505"/>
      <c r="M1590" s="390"/>
      <c r="N1590" s="505"/>
      <c r="O1590" s="497"/>
      <c r="P1590" s="509"/>
    </row>
    <row r="1591" spans="1:16" ht="39" customHeight="1" x14ac:dyDescent="0.25">
      <c r="A1591" s="808"/>
      <c r="C1591" s="950" t="s">
        <v>219</v>
      </c>
      <c r="D1591" s="517">
        <v>9</v>
      </c>
      <c r="E1591" s="515" t="s">
        <v>251</v>
      </c>
      <c r="F1591" s="111">
        <v>5997973.3300000001</v>
      </c>
      <c r="G1591" s="966">
        <f>SUM(F1591:F1593)</f>
        <v>59979733.329999998</v>
      </c>
      <c r="H1591" s="802"/>
      <c r="I1591" s="504"/>
      <c r="J1591" s="299">
        <v>5997973.3300000001</v>
      </c>
      <c r="K1591" s="507"/>
      <c r="L1591" s="505"/>
      <c r="M1591" s="390"/>
      <c r="N1591" s="505"/>
      <c r="O1591" s="497"/>
      <c r="P1591" s="509"/>
    </row>
    <row r="1592" spans="1:16" ht="39" customHeight="1" x14ac:dyDescent="0.25">
      <c r="A1592" s="808"/>
      <c r="C1592" s="951"/>
      <c r="D1592" s="518"/>
      <c r="E1592" s="516"/>
      <c r="F1592" s="111">
        <v>35791449.32</v>
      </c>
      <c r="G1592" s="967"/>
      <c r="H1592" s="802"/>
      <c r="I1592" s="504"/>
      <c r="J1592" s="299">
        <v>39514648.32</v>
      </c>
      <c r="K1592" s="507"/>
      <c r="L1592" s="505"/>
      <c r="M1592" s="390"/>
      <c r="N1592" s="505"/>
      <c r="O1592" s="497"/>
      <c r="P1592" s="509"/>
    </row>
    <row r="1593" spans="1:16" ht="39" customHeight="1" x14ac:dyDescent="0.25">
      <c r="A1593" s="808"/>
      <c r="C1593" s="951"/>
      <c r="D1593" s="518"/>
      <c r="E1593" s="516"/>
      <c r="F1593" s="111">
        <v>18190310.68</v>
      </c>
      <c r="G1593" s="967"/>
      <c r="H1593" s="802"/>
      <c r="I1593" s="504"/>
      <c r="J1593" s="299">
        <v>20645085.010000002</v>
      </c>
      <c r="K1593" s="507"/>
      <c r="L1593" s="505"/>
      <c r="M1593" s="390"/>
      <c r="N1593" s="505"/>
      <c r="O1593" s="497"/>
      <c r="P1593" s="509"/>
    </row>
    <row r="1594" spans="1:16" ht="39" customHeight="1" x14ac:dyDescent="0.25">
      <c r="A1594" s="808"/>
      <c r="C1594" s="950" t="s">
        <v>365</v>
      </c>
      <c r="D1594" s="517">
        <v>8</v>
      </c>
      <c r="E1594" s="515" t="s">
        <v>372</v>
      </c>
      <c r="F1594" s="111">
        <v>5997973.3300000001</v>
      </c>
      <c r="G1594" s="966">
        <f>SUM(F1594:F1596)</f>
        <v>59979733.329999998</v>
      </c>
      <c r="H1594" s="802"/>
      <c r="I1594" s="504"/>
      <c r="J1594" s="299">
        <v>5997973.3300000001</v>
      </c>
      <c r="K1594" s="507"/>
      <c r="L1594" s="505"/>
      <c r="M1594" s="390"/>
      <c r="N1594" s="505"/>
      <c r="O1594" s="497"/>
      <c r="P1594" s="509"/>
    </row>
    <row r="1595" spans="1:16" ht="39" customHeight="1" x14ac:dyDescent="0.25">
      <c r="A1595" s="808"/>
      <c r="C1595" s="951"/>
      <c r="D1595" s="518"/>
      <c r="E1595" s="516"/>
      <c r="F1595" s="111">
        <v>24239352.68</v>
      </c>
      <c r="G1595" s="967"/>
      <c r="H1595" s="802"/>
      <c r="I1595" s="504"/>
      <c r="J1595" s="299">
        <v>27962551.68</v>
      </c>
      <c r="K1595" s="507"/>
      <c r="L1595" s="505"/>
      <c r="M1595" s="390"/>
      <c r="N1595" s="505"/>
      <c r="O1595" s="497"/>
      <c r="P1595" s="509"/>
    </row>
    <row r="1596" spans="1:16" ht="39" customHeight="1" x14ac:dyDescent="0.25">
      <c r="A1596" s="808"/>
      <c r="C1596" s="951"/>
      <c r="D1596" s="518"/>
      <c r="E1596" s="516"/>
      <c r="F1596" s="111">
        <v>29742407.32</v>
      </c>
      <c r="G1596" s="967"/>
      <c r="H1596" s="802"/>
      <c r="I1596" s="504"/>
      <c r="J1596" s="299">
        <v>32017181.649999999</v>
      </c>
      <c r="K1596" s="507"/>
      <c r="L1596" s="505"/>
      <c r="M1596" s="390"/>
      <c r="N1596" s="505"/>
      <c r="O1596" s="497"/>
      <c r="P1596" s="509"/>
    </row>
    <row r="1597" spans="1:16" ht="39" customHeight="1" x14ac:dyDescent="0.25">
      <c r="A1597" s="808"/>
      <c r="C1597" s="950" t="s">
        <v>211</v>
      </c>
      <c r="D1597" s="517">
        <v>7</v>
      </c>
      <c r="E1597" s="515" t="s">
        <v>371</v>
      </c>
      <c r="F1597" s="111">
        <v>5997973.3300000001</v>
      </c>
      <c r="G1597" s="966">
        <f>SUM(F1597:F1599)</f>
        <v>59979733.329999998</v>
      </c>
      <c r="H1597" s="802"/>
      <c r="I1597" s="504"/>
      <c r="J1597" s="299">
        <v>5997973.3300000001</v>
      </c>
      <c r="K1597" s="507"/>
      <c r="L1597" s="505"/>
      <c r="M1597" s="390"/>
      <c r="N1597" s="505"/>
      <c r="O1597" s="497"/>
      <c r="P1597" s="509"/>
    </row>
    <row r="1598" spans="1:16" ht="39" customHeight="1" x14ac:dyDescent="0.25">
      <c r="A1598" s="808"/>
      <c r="C1598" s="951"/>
      <c r="D1598" s="518"/>
      <c r="E1598" s="516"/>
      <c r="F1598" s="111">
        <v>35791449.32</v>
      </c>
      <c r="G1598" s="967"/>
      <c r="H1598" s="802"/>
      <c r="I1598" s="504"/>
      <c r="J1598" s="299">
        <v>39514648.32</v>
      </c>
      <c r="K1598" s="507"/>
      <c r="L1598" s="505"/>
      <c r="M1598" s="390"/>
      <c r="N1598" s="505"/>
      <c r="O1598" s="497"/>
      <c r="P1598" s="509"/>
    </row>
    <row r="1599" spans="1:16" ht="39" customHeight="1" x14ac:dyDescent="0.25">
      <c r="A1599" s="808"/>
      <c r="C1599" s="951"/>
      <c r="D1599" s="518"/>
      <c r="E1599" s="516"/>
      <c r="F1599" s="111">
        <v>18190310.68</v>
      </c>
      <c r="G1599" s="967"/>
      <c r="H1599" s="802"/>
      <c r="I1599" s="504"/>
      <c r="J1599" s="299">
        <v>20645085.010000002</v>
      </c>
      <c r="K1599" s="507"/>
      <c r="L1599" s="505"/>
      <c r="M1599" s="390"/>
      <c r="N1599" s="505"/>
      <c r="O1599" s="497"/>
      <c r="P1599" s="509"/>
    </row>
    <row r="1600" spans="1:16" ht="39" customHeight="1" x14ac:dyDescent="0.25">
      <c r="A1600" s="808"/>
      <c r="C1600" s="950" t="s">
        <v>267</v>
      </c>
      <c r="D1600" s="517">
        <v>7</v>
      </c>
      <c r="E1600" s="515" t="s">
        <v>268</v>
      </c>
      <c r="F1600" s="111">
        <v>5997973.3300000001</v>
      </c>
      <c r="G1600" s="966">
        <f>SUM(F1600:F1602)</f>
        <v>59979733.329999998</v>
      </c>
      <c r="H1600" s="802"/>
      <c r="I1600" s="504"/>
      <c r="J1600" s="299">
        <v>5997973.3300000001</v>
      </c>
      <c r="K1600" s="507"/>
      <c r="L1600" s="505"/>
      <c r="M1600" s="390"/>
      <c r="N1600" s="505"/>
      <c r="O1600" s="497"/>
      <c r="P1600" s="509"/>
    </row>
    <row r="1601" spans="1:16" ht="39" customHeight="1" x14ac:dyDescent="0.25">
      <c r="A1601" s="808"/>
      <c r="C1601" s="951"/>
      <c r="D1601" s="518"/>
      <c r="E1601" s="516"/>
      <c r="F1601" s="111">
        <v>35791449.32</v>
      </c>
      <c r="G1601" s="967"/>
      <c r="H1601" s="802"/>
      <c r="I1601" s="504"/>
      <c r="J1601" s="299">
        <v>39514648.32</v>
      </c>
      <c r="K1601" s="507"/>
      <c r="L1601" s="505"/>
      <c r="M1601" s="390"/>
      <c r="N1601" s="505"/>
      <c r="O1601" s="497"/>
      <c r="P1601" s="509"/>
    </row>
    <row r="1602" spans="1:16" ht="39" customHeight="1" x14ac:dyDescent="0.25">
      <c r="A1602" s="808"/>
      <c r="C1602" s="951"/>
      <c r="D1602" s="518"/>
      <c r="E1602" s="516"/>
      <c r="F1602" s="111">
        <v>18190310.68</v>
      </c>
      <c r="G1602" s="967"/>
      <c r="H1602" s="802"/>
      <c r="I1602" s="504"/>
      <c r="J1602" s="299">
        <v>20645085.010000002</v>
      </c>
      <c r="K1602" s="507"/>
      <c r="L1602" s="505"/>
      <c r="M1602" s="390"/>
      <c r="N1602" s="505"/>
      <c r="O1602" s="497"/>
      <c r="P1602" s="509"/>
    </row>
    <row r="1603" spans="1:16" ht="39" customHeight="1" x14ac:dyDescent="0.25">
      <c r="A1603" s="314" t="s">
        <v>380</v>
      </c>
      <c r="B1603" s="1">
        <v>13000000</v>
      </c>
      <c r="C1603" s="84" t="s">
        <v>221</v>
      </c>
      <c r="D1603" s="108">
        <v>5</v>
      </c>
      <c r="E1603" s="92" t="s">
        <v>377</v>
      </c>
      <c r="F1603" s="114">
        <v>13000000</v>
      </c>
      <c r="G1603" s="93">
        <f>F1603</f>
        <v>13000000</v>
      </c>
      <c r="H1603" s="323">
        <f>G1603</f>
        <v>13000000</v>
      </c>
      <c r="I1603" s="235">
        <v>0</v>
      </c>
      <c r="J1603">
        <v>13000000</v>
      </c>
      <c r="K1603" s="396">
        <f>J1603</f>
        <v>13000000</v>
      </c>
      <c r="L1603" s="326">
        <v>0</v>
      </c>
      <c r="M1603" s="326"/>
      <c r="N1603" s="326">
        <v>0</v>
      </c>
      <c r="O1603" s="320" t="s">
        <v>402</v>
      </c>
      <c r="P1603" s="312" t="s">
        <v>596</v>
      </c>
    </row>
    <row r="1604" spans="1:16" ht="39" customHeight="1" x14ac:dyDescent="0.25">
      <c r="A1604" s="903" t="s">
        <v>381</v>
      </c>
      <c r="B1604" s="996">
        <v>259611480</v>
      </c>
      <c r="C1604" s="628" t="s">
        <v>173</v>
      </c>
      <c r="D1604" s="631">
        <v>7</v>
      </c>
      <c r="E1604" s="633" t="s">
        <v>374</v>
      </c>
      <c r="F1604" s="85">
        <v>25961148</v>
      </c>
      <c r="G1604" s="578">
        <f>SUM(F1604:F1606)</f>
        <v>161478340</v>
      </c>
      <c r="H1604" s="564">
        <f>SUM(G1604:G1606)</f>
        <v>161478340</v>
      </c>
      <c r="I1604" s="514">
        <f>(B1604-H1604)</f>
        <v>98133140</v>
      </c>
      <c r="J1604" s="177"/>
      <c r="K1604" s="521">
        <v>161478340</v>
      </c>
      <c r="L1604" s="559">
        <v>98133140</v>
      </c>
      <c r="M1604" s="146"/>
      <c r="N1604" s="514">
        <f>(I1604-L1604)</f>
        <v>0</v>
      </c>
      <c r="O1604" s="497" t="s">
        <v>402</v>
      </c>
      <c r="P1604" s="495" t="s">
        <v>466</v>
      </c>
    </row>
    <row r="1605" spans="1:16" ht="39" customHeight="1" x14ac:dyDescent="0.25">
      <c r="A1605" s="904"/>
      <c r="B1605" s="997"/>
      <c r="C1605" s="629"/>
      <c r="D1605" s="635"/>
      <c r="E1605" s="636"/>
      <c r="F1605" s="85">
        <v>135517192</v>
      </c>
      <c r="G1605" s="657"/>
      <c r="H1605" s="565"/>
      <c r="I1605" s="514"/>
      <c r="J1605" s="177"/>
      <c r="K1605" s="521"/>
      <c r="L1605" s="559"/>
      <c r="M1605" s="146"/>
      <c r="N1605" s="514"/>
      <c r="O1605" s="497"/>
      <c r="P1605" s="496"/>
    </row>
    <row r="1606" spans="1:16" ht="39" customHeight="1" x14ac:dyDescent="0.25">
      <c r="A1606" s="805"/>
      <c r="B1606" s="998"/>
      <c r="C1606" s="630"/>
      <c r="D1606" s="632"/>
      <c r="E1606" s="634"/>
      <c r="F1606" s="85"/>
      <c r="G1606" s="579"/>
      <c r="H1606" s="566"/>
      <c r="I1606" s="514"/>
      <c r="J1606" s="177"/>
      <c r="K1606" s="521"/>
      <c r="L1606" s="559"/>
      <c r="M1606" s="146"/>
      <c r="N1606" s="514"/>
      <c r="O1606" s="497"/>
      <c r="P1606" s="496"/>
    </row>
    <row r="1607" spans="1:16" ht="39" customHeight="1" x14ac:dyDescent="0.25">
      <c r="A1607" s="903" t="s">
        <v>382</v>
      </c>
      <c r="B1607" s="578">
        <v>193401134</v>
      </c>
      <c r="C1607" s="628" t="s">
        <v>220</v>
      </c>
      <c r="D1607" s="631">
        <v>337</v>
      </c>
      <c r="E1607" s="633" t="s">
        <v>11</v>
      </c>
      <c r="F1607" s="85">
        <v>96700567</v>
      </c>
      <c r="G1607" s="578">
        <f>SUM(F1607:F1609)</f>
        <v>178657961</v>
      </c>
      <c r="H1607" s="564">
        <f>SUM(G1607:G1609)</f>
        <v>178657961</v>
      </c>
      <c r="I1607" s="526">
        <f>(B1607-H1607)</f>
        <v>14743173</v>
      </c>
      <c r="J1607" s="168">
        <v>96700567</v>
      </c>
      <c r="K1607" s="583">
        <f>SUM(J1607:J1609)</f>
        <v>178657961</v>
      </c>
      <c r="L1607" s="559">
        <v>14743173</v>
      </c>
      <c r="M1607" s="146"/>
      <c r="N1607" s="676">
        <f>(I1607-L1607)</f>
        <v>0</v>
      </c>
      <c r="O1607" s="497" t="s">
        <v>402</v>
      </c>
      <c r="P1607" s="495" t="s">
        <v>467</v>
      </c>
    </row>
    <row r="1608" spans="1:16" ht="39" customHeight="1" x14ac:dyDescent="0.25">
      <c r="A1608" s="904"/>
      <c r="B1608" s="657"/>
      <c r="C1608" s="629"/>
      <c r="D1608" s="635"/>
      <c r="E1608" s="636"/>
      <c r="F1608" s="85">
        <v>81957394</v>
      </c>
      <c r="G1608" s="657"/>
      <c r="H1608" s="565"/>
      <c r="I1608" s="526"/>
      <c r="J1608" s="168">
        <v>81957394</v>
      </c>
      <c r="K1608" s="583"/>
      <c r="L1608" s="559"/>
      <c r="M1608" s="146"/>
      <c r="N1608" s="677"/>
      <c r="O1608" s="497"/>
      <c r="P1608" s="496"/>
    </row>
    <row r="1609" spans="1:16" ht="39" customHeight="1" x14ac:dyDescent="0.25">
      <c r="A1609" s="805"/>
      <c r="B1609" s="579"/>
      <c r="C1609" s="630"/>
      <c r="D1609" s="632"/>
      <c r="E1609" s="634"/>
      <c r="F1609" s="85"/>
      <c r="G1609" s="579"/>
      <c r="H1609" s="566"/>
      <c r="I1609" s="526"/>
      <c r="J1609" s="168"/>
      <c r="K1609" s="583"/>
      <c r="L1609" s="559"/>
      <c r="M1609" s="146"/>
      <c r="N1609" s="678"/>
      <c r="O1609" s="497"/>
      <c r="P1609" s="520"/>
    </row>
    <row r="1610" spans="1:16" ht="39" customHeight="1" x14ac:dyDescent="0.25">
      <c r="A1610" s="903" t="s">
        <v>383</v>
      </c>
      <c r="B1610" s="493">
        <v>122925747.99999999</v>
      </c>
      <c r="C1610" s="628" t="s">
        <v>218</v>
      </c>
      <c r="D1610" s="631">
        <v>15</v>
      </c>
      <c r="E1610" s="633" t="s">
        <v>256</v>
      </c>
      <c r="F1610" s="85">
        <v>61462874</v>
      </c>
      <c r="G1610" s="578">
        <f>SUM(F1610:F1612)</f>
        <v>122925747.99999999</v>
      </c>
      <c r="H1610" s="564">
        <f>SUM(G1610:G1612)</f>
        <v>122925747.99999999</v>
      </c>
      <c r="I1610" s="235">
        <v>0</v>
      </c>
      <c r="J1610" s="334">
        <v>61462874</v>
      </c>
      <c r="K1610" s="564">
        <f>SUM(J1610:J1612)</f>
        <v>122925747.99999999</v>
      </c>
      <c r="L1610" s="326">
        <v>0</v>
      </c>
      <c r="N1610" s="326">
        <v>0</v>
      </c>
      <c r="O1610" s="497" t="s">
        <v>402</v>
      </c>
      <c r="P1610" s="1027" t="s">
        <v>598</v>
      </c>
    </row>
    <row r="1611" spans="1:16" ht="39" customHeight="1" x14ac:dyDescent="0.25">
      <c r="A1611" s="904"/>
      <c r="B1611" s="494"/>
      <c r="C1611" s="629"/>
      <c r="D1611" s="635"/>
      <c r="E1611" s="636"/>
      <c r="F1611" s="85">
        <v>55129398.759999998</v>
      </c>
      <c r="G1611" s="657"/>
      <c r="H1611" s="565"/>
      <c r="J1611" s="335">
        <v>55129398.759999998</v>
      </c>
      <c r="K1611" s="565"/>
      <c r="O1611" s="497"/>
      <c r="P1611" s="622"/>
    </row>
    <row r="1612" spans="1:16" ht="39" customHeight="1" x14ac:dyDescent="0.25">
      <c r="A1612" s="805"/>
      <c r="B1612" s="530"/>
      <c r="C1612" s="630"/>
      <c r="D1612" s="632"/>
      <c r="E1612" s="636"/>
      <c r="F1612" s="147">
        <v>6333475.2400000002</v>
      </c>
      <c r="G1612" s="657"/>
      <c r="H1612" s="565"/>
      <c r="J1612" s="336">
        <v>6333475.2400000002</v>
      </c>
      <c r="K1612" s="565"/>
      <c r="O1612" s="497"/>
      <c r="P1612" s="623"/>
    </row>
    <row r="1613" spans="1:16" ht="39" customHeight="1" x14ac:dyDescent="0.25">
      <c r="A1613" s="903" t="s">
        <v>384</v>
      </c>
      <c r="B1613" s="658">
        <v>3479051746</v>
      </c>
      <c r="C1613" s="628" t="s">
        <v>173</v>
      </c>
      <c r="D1613" s="631">
        <v>340</v>
      </c>
      <c r="E1613" s="471" t="s">
        <v>10</v>
      </c>
      <c r="F1613" s="153">
        <v>267804778</v>
      </c>
      <c r="G1613" s="704">
        <f>SUM(F1613:F1615)</f>
        <v>1115732205</v>
      </c>
      <c r="H1613" s="510">
        <f>SUM(G1613:G1618)</f>
        <v>2919516355</v>
      </c>
      <c r="I1613" s="705">
        <f>(B1613-H1613)</f>
        <v>559535391</v>
      </c>
      <c r="J1613" s="161">
        <v>695810349</v>
      </c>
      <c r="K1613" s="822">
        <v>2919516355</v>
      </c>
      <c r="L1613" s="761">
        <v>559535391</v>
      </c>
      <c r="M1613" s="146"/>
      <c r="N1613" s="705">
        <f>(I1613-L1613)</f>
        <v>0</v>
      </c>
      <c r="O1613" s="497" t="s">
        <v>402</v>
      </c>
      <c r="P1613" s="621" t="s">
        <v>468</v>
      </c>
    </row>
    <row r="1614" spans="1:16" ht="39" customHeight="1" x14ac:dyDescent="0.25">
      <c r="A1614" s="904"/>
      <c r="B1614" s="658"/>
      <c r="C1614" s="629"/>
      <c r="D1614" s="635"/>
      <c r="E1614" s="471"/>
      <c r="F1614" s="137">
        <v>617784208</v>
      </c>
      <c r="G1614" s="704"/>
      <c r="H1614" s="510"/>
      <c r="I1614" s="705"/>
      <c r="J1614" s="161">
        <v>1625747915</v>
      </c>
      <c r="K1614" s="822"/>
      <c r="L1614" s="761"/>
      <c r="M1614" s="146"/>
      <c r="N1614" s="497"/>
      <c r="O1614" s="497"/>
      <c r="P1614" s="622"/>
    </row>
    <row r="1615" spans="1:16" ht="39" customHeight="1" x14ac:dyDescent="0.25">
      <c r="A1615" s="904"/>
      <c r="B1615" s="658"/>
      <c r="C1615" s="629"/>
      <c r="D1615" s="632"/>
      <c r="E1615" s="471"/>
      <c r="F1615" s="153">
        <v>230143219</v>
      </c>
      <c r="G1615" s="704"/>
      <c r="H1615" s="510"/>
      <c r="I1615" s="705"/>
      <c r="J1615" s="161">
        <v>597958091</v>
      </c>
      <c r="K1615" s="822"/>
      <c r="L1615" s="761"/>
      <c r="M1615" s="146"/>
      <c r="N1615" s="497"/>
      <c r="O1615" s="497"/>
      <c r="P1615" s="622"/>
    </row>
    <row r="1616" spans="1:16" ht="15.75" x14ac:dyDescent="0.25">
      <c r="A1616" s="904"/>
      <c r="B1616" s="658"/>
      <c r="C1616" s="629"/>
      <c r="D1616" s="631">
        <v>8</v>
      </c>
      <c r="E1616" s="471" t="s">
        <v>374</v>
      </c>
      <c r="F1616" s="153">
        <v>428005571</v>
      </c>
      <c r="G1616" s="704">
        <f>SUM(F1616:F1618)</f>
        <v>1803784150</v>
      </c>
      <c r="H1616" s="510"/>
      <c r="I1616" s="705"/>
      <c r="J1616" s="161"/>
      <c r="K1616" s="822"/>
      <c r="L1616" s="761"/>
      <c r="M1616" s="146"/>
      <c r="N1616" s="497"/>
      <c r="O1616" s="497"/>
      <c r="P1616" s="622"/>
    </row>
    <row r="1617" spans="1:16" ht="15.75" x14ac:dyDescent="0.25">
      <c r="A1617" s="904"/>
      <c r="B1617" s="658"/>
      <c r="C1617" s="629"/>
      <c r="D1617" s="635"/>
      <c r="E1617" s="471"/>
      <c r="F1617" s="137">
        <v>1007963707</v>
      </c>
      <c r="G1617" s="704"/>
      <c r="H1617" s="510"/>
      <c r="I1617" s="705"/>
      <c r="J1617" s="161"/>
      <c r="K1617" s="822"/>
      <c r="L1617" s="761"/>
      <c r="M1617" s="146"/>
      <c r="N1617" s="497"/>
      <c r="O1617" s="497"/>
      <c r="P1617" s="622"/>
    </row>
    <row r="1618" spans="1:16" ht="15.75" x14ac:dyDescent="0.25">
      <c r="A1618" s="805"/>
      <c r="B1618" s="658"/>
      <c r="C1618" s="630"/>
      <c r="D1618" s="632"/>
      <c r="E1618" s="471"/>
      <c r="F1618" s="153">
        <v>367814872</v>
      </c>
      <c r="G1618" s="704"/>
      <c r="H1618" s="510"/>
      <c r="I1618" s="705"/>
      <c r="J1618" s="161"/>
      <c r="K1618" s="822"/>
      <c r="L1618" s="761"/>
      <c r="M1618" s="146"/>
      <c r="N1618" s="497"/>
      <c r="O1618" s="497"/>
      <c r="P1618" s="623"/>
    </row>
    <row r="1619" spans="1:16" ht="40.5" customHeight="1" x14ac:dyDescent="0.25">
      <c r="A1619" s="238" t="s">
        <v>385</v>
      </c>
      <c r="B1619" s="17" t="s">
        <v>597</v>
      </c>
      <c r="C1619" s="84" t="s">
        <v>220</v>
      </c>
      <c r="D1619" s="108">
        <v>338</v>
      </c>
      <c r="E1619" s="151" t="s">
        <v>11</v>
      </c>
      <c r="F1619" s="148">
        <v>0</v>
      </c>
      <c r="G1619" s="152"/>
      <c r="H1619" s="149">
        <f>F1619</f>
        <v>0</v>
      </c>
      <c r="I1619" s="392"/>
      <c r="J1619" s="392"/>
      <c r="K1619" s="390"/>
      <c r="L1619" s="390"/>
      <c r="M1619" s="390"/>
      <c r="N1619" s="390"/>
      <c r="O1619" s="390"/>
      <c r="P1619" s="392"/>
    </row>
    <row r="1620" spans="1:16" ht="40.5" customHeight="1" x14ac:dyDescent="0.25">
      <c r="A1620" s="903" t="s">
        <v>386</v>
      </c>
      <c r="B1620" s="511">
        <v>8000000</v>
      </c>
      <c r="C1620" s="628" t="s">
        <v>218</v>
      </c>
      <c r="D1620" s="631">
        <v>16</v>
      </c>
      <c r="E1620" s="633" t="s">
        <v>256</v>
      </c>
      <c r="F1620" s="382">
        <v>7176000</v>
      </c>
      <c r="G1620" s="370"/>
      <c r="H1620" s="564">
        <f>F1620+F1621</f>
        <v>8000000</v>
      </c>
      <c r="I1620" s="513">
        <f>(B1620-H1620)</f>
        <v>0</v>
      </c>
      <c r="J1620" s="395">
        <v>7176000</v>
      </c>
      <c r="K1620" s="510">
        <f>SUM(J1620:J1621)</f>
        <v>8000000</v>
      </c>
      <c r="L1620" s="514">
        <f>(B1620-K1620)</f>
        <v>0</v>
      </c>
      <c r="M1620" s="390"/>
      <c r="N1620" s="514">
        <f>(I1620-L1620)</f>
        <v>0</v>
      </c>
      <c r="O1620" s="497" t="s">
        <v>691</v>
      </c>
      <c r="P1620" s="497" t="s">
        <v>692</v>
      </c>
    </row>
    <row r="1621" spans="1:16" ht="40.5" customHeight="1" x14ac:dyDescent="0.25">
      <c r="A1621" s="805"/>
      <c r="B1621" s="512"/>
      <c r="C1621" s="630"/>
      <c r="D1621" s="632"/>
      <c r="E1621" s="634"/>
      <c r="F1621" s="382">
        <v>824000</v>
      </c>
      <c r="G1621" s="370"/>
      <c r="H1621" s="566"/>
      <c r="I1621" s="513"/>
      <c r="J1621" s="395">
        <v>824000</v>
      </c>
      <c r="K1621" s="510"/>
      <c r="L1621" s="514"/>
      <c r="M1621" s="390"/>
      <c r="N1621" s="514"/>
      <c r="O1621" s="497"/>
      <c r="P1621" s="497"/>
    </row>
    <row r="1622" spans="1:16" ht="40.5" customHeight="1" x14ac:dyDescent="0.25">
      <c r="A1622" s="903" t="s">
        <v>387</v>
      </c>
      <c r="B1622" s="578">
        <v>341500543</v>
      </c>
      <c r="C1622" s="628" t="s">
        <v>250</v>
      </c>
      <c r="D1622" s="631">
        <v>10</v>
      </c>
      <c r="E1622" s="633" t="s">
        <v>373</v>
      </c>
      <c r="F1622" s="85">
        <v>34150054</v>
      </c>
      <c r="G1622" s="481">
        <v>203192822.65000001</v>
      </c>
      <c r="H1622" s="564">
        <f>SUM(F1622:F1625)</f>
        <v>203192822.65000001</v>
      </c>
      <c r="I1622" s="526">
        <f>(B1622-H1622)</f>
        <v>138307720.34999999</v>
      </c>
      <c r="J1622" s="168">
        <v>76837621.75</v>
      </c>
      <c r="K1622" s="583">
        <f>SUM(H1622:H1625)</f>
        <v>203192822.65000001</v>
      </c>
      <c r="L1622" s="514">
        <f>(B1622-K1622)</f>
        <v>138307720.34999999</v>
      </c>
      <c r="M1622" s="146"/>
      <c r="N1622" s="514">
        <f>(I1622-L1622)</f>
        <v>0</v>
      </c>
      <c r="O1622" s="497" t="s">
        <v>402</v>
      </c>
      <c r="P1622" s="495" t="s">
        <v>469</v>
      </c>
    </row>
    <row r="1623" spans="1:16" ht="40.5" customHeight="1" x14ac:dyDescent="0.25">
      <c r="A1623" s="904"/>
      <c r="B1623" s="657"/>
      <c r="C1623" s="629"/>
      <c r="D1623" s="635"/>
      <c r="E1623" s="636"/>
      <c r="F1623" s="85">
        <v>76837621.75</v>
      </c>
      <c r="G1623" s="482"/>
      <c r="H1623" s="565"/>
      <c r="I1623" s="526"/>
      <c r="J1623" s="168">
        <v>92205146</v>
      </c>
      <c r="K1623" s="583"/>
      <c r="L1623" s="514"/>
      <c r="M1623" s="146"/>
      <c r="N1623" s="514"/>
      <c r="O1623" s="497"/>
      <c r="P1623" s="496"/>
    </row>
    <row r="1624" spans="1:16" ht="40.5" customHeight="1" x14ac:dyDescent="0.25">
      <c r="A1624" s="904"/>
      <c r="B1624" s="657"/>
      <c r="C1624" s="629"/>
      <c r="D1624" s="635"/>
      <c r="E1624" s="636"/>
      <c r="F1624" s="85">
        <v>92205146.900000006</v>
      </c>
      <c r="G1624" s="482"/>
      <c r="H1624" s="565"/>
      <c r="I1624" s="526"/>
      <c r="J1624" s="168">
        <v>34150054</v>
      </c>
      <c r="K1624" s="583"/>
      <c r="L1624" s="514"/>
      <c r="M1624" s="146"/>
      <c r="N1624" s="514"/>
      <c r="O1624" s="497"/>
      <c r="P1624" s="496"/>
    </row>
    <row r="1625" spans="1:16" ht="40.5" customHeight="1" x14ac:dyDescent="0.25">
      <c r="A1625" s="904"/>
      <c r="B1625" s="579"/>
      <c r="C1625" s="629"/>
      <c r="D1625" s="635"/>
      <c r="E1625" s="636"/>
      <c r="F1625" s="147"/>
      <c r="G1625" s="483"/>
      <c r="H1625" s="565"/>
      <c r="I1625" s="526"/>
      <c r="J1625" s="168"/>
      <c r="K1625" s="583"/>
      <c r="L1625" s="514"/>
      <c r="M1625" s="146"/>
      <c r="N1625" s="514"/>
      <c r="O1625" s="497"/>
      <c r="P1625" s="520"/>
    </row>
    <row r="1626" spans="1:16" ht="40.5" customHeight="1" x14ac:dyDescent="0.25">
      <c r="A1626" s="693" t="s">
        <v>388</v>
      </c>
      <c r="B1626" s="658">
        <v>4725563612</v>
      </c>
      <c r="C1626" s="469" t="s">
        <v>250</v>
      </c>
      <c r="D1626" s="470">
        <v>343</v>
      </c>
      <c r="E1626" s="637" t="s">
        <v>10</v>
      </c>
      <c r="F1626" s="153">
        <v>47151588</v>
      </c>
      <c r="G1626" s="560">
        <f>SUM(F1626:F1641)</f>
        <v>2579750238.0799994</v>
      </c>
      <c r="H1626" s="624">
        <f>SUM(G1626:G1649)</f>
        <v>3453579685.2999992</v>
      </c>
      <c r="I1626" s="491">
        <f>(B1626-H1626)</f>
        <v>1271983926.7000008</v>
      </c>
      <c r="J1626" s="240">
        <v>945112722</v>
      </c>
      <c r="K1626" s="809">
        <f t="shared" ref="K1626" si="0">SUM(J1626:J1649)</f>
        <v>3484979277</v>
      </c>
      <c r="L1626" s="977">
        <f>(B1626-K1626)</f>
        <v>1240584335</v>
      </c>
      <c r="M1626" s="146"/>
      <c r="N1626" s="514">
        <f>(I1626-L1626)</f>
        <v>31399591.700000763</v>
      </c>
      <c r="O1626" s="497" t="s">
        <v>693</v>
      </c>
      <c r="P1626" s="992" t="s">
        <v>404</v>
      </c>
    </row>
    <row r="1627" spans="1:16" ht="40.5" customHeight="1" x14ac:dyDescent="0.25">
      <c r="A1627" s="693"/>
      <c r="B1627" s="658"/>
      <c r="C1627" s="469"/>
      <c r="D1627" s="470"/>
      <c r="E1627" s="637"/>
      <c r="F1627" s="153">
        <v>660982012</v>
      </c>
      <c r="G1627" s="560"/>
      <c r="H1627" s="624"/>
      <c r="I1627" s="991"/>
      <c r="J1627" s="242">
        <v>314552961</v>
      </c>
      <c r="K1627" s="537"/>
      <c r="L1627" s="977"/>
      <c r="M1627" s="146"/>
      <c r="N1627" s="522"/>
      <c r="O1627" s="497"/>
      <c r="P1627" s="541"/>
    </row>
    <row r="1628" spans="1:16" ht="40.5" customHeight="1" x14ac:dyDescent="0.25">
      <c r="A1628" s="693"/>
      <c r="B1628" s="658"/>
      <c r="C1628" s="469"/>
      <c r="D1628" s="470"/>
      <c r="E1628" s="637"/>
      <c r="F1628" s="153">
        <v>219988414.40000001</v>
      </c>
      <c r="G1628" s="560"/>
      <c r="H1628" s="624"/>
      <c r="I1628" s="991"/>
      <c r="J1628" s="242">
        <v>314824640</v>
      </c>
      <c r="K1628" s="537"/>
      <c r="L1628" s="977"/>
      <c r="M1628" s="146"/>
      <c r="N1628" s="522"/>
      <c r="O1628" s="497"/>
      <c r="P1628" s="541"/>
    </row>
    <row r="1629" spans="1:16" ht="40.5" customHeight="1" x14ac:dyDescent="0.25">
      <c r="A1629" s="693"/>
      <c r="B1629" s="658"/>
      <c r="C1629" s="469"/>
      <c r="D1629" s="470"/>
      <c r="E1629" s="637"/>
      <c r="F1629" s="153">
        <v>0</v>
      </c>
      <c r="G1629" s="560"/>
      <c r="H1629" s="624"/>
      <c r="I1629" s="991"/>
      <c r="J1629" s="242">
        <v>340416868</v>
      </c>
      <c r="K1629" s="537"/>
      <c r="L1629" s="977"/>
      <c r="M1629" s="146"/>
      <c r="N1629" s="522"/>
      <c r="O1629" s="497"/>
      <c r="P1629" s="541"/>
    </row>
    <row r="1630" spans="1:16" ht="40.5" customHeight="1" x14ac:dyDescent="0.25">
      <c r="A1630" s="693"/>
      <c r="B1630" s="658"/>
      <c r="C1630" s="469"/>
      <c r="D1630" s="470"/>
      <c r="E1630" s="637"/>
      <c r="F1630" s="153">
        <v>220178418.12</v>
      </c>
      <c r="G1630" s="560"/>
      <c r="H1630" s="624"/>
      <c r="I1630" s="991"/>
      <c r="J1630" s="242">
        <v>399333642</v>
      </c>
      <c r="K1630" s="537"/>
      <c r="L1630" s="977"/>
      <c r="M1630" s="146"/>
      <c r="N1630" s="522"/>
      <c r="O1630" s="497"/>
      <c r="P1630" s="541"/>
    </row>
    <row r="1631" spans="1:16" ht="40.5" customHeight="1" x14ac:dyDescent="0.25">
      <c r="A1631" s="693"/>
      <c r="B1631" s="658"/>
      <c r="C1631" s="469"/>
      <c r="D1631" s="470"/>
      <c r="E1631" s="637"/>
      <c r="F1631" s="153">
        <v>0</v>
      </c>
      <c r="G1631" s="560"/>
      <c r="H1631" s="624"/>
      <c r="I1631" s="991"/>
      <c r="J1631" s="242">
        <v>373516216</v>
      </c>
      <c r="K1631" s="537"/>
      <c r="L1631" s="977"/>
      <c r="M1631" s="146"/>
      <c r="N1631" s="522"/>
      <c r="O1631" s="497"/>
      <c r="P1631" s="541"/>
    </row>
    <row r="1632" spans="1:16" ht="40.5" customHeight="1" x14ac:dyDescent="0.25">
      <c r="A1632" s="693"/>
      <c r="B1632" s="658"/>
      <c r="C1632" s="469"/>
      <c r="D1632" s="470"/>
      <c r="E1632" s="637"/>
      <c r="F1632" s="153">
        <v>16983366.82</v>
      </c>
      <c r="G1632" s="560"/>
      <c r="H1632" s="624"/>
      <c r="I1632" s="991"/>
      <c r="J1632" s="242">
        <v>363904226</v>
      </c>
      <c r="K1632" s="537"/>
      <c r="L1632" s="977"/>
      <c r="M1632" s="146"/>
      <c r="N1632" s="522"/>
      <c r="O1632" s="497"/>
      <c r="P1632" s="541"/>
    </row>
    <row r="1633" spans="1:16" ht="40.5" customHeight="1" x14ac:dyDescent="0.25">
      <c r="A1633" s="693"/>
      <c r="B1633" s="658"/>
      <c r="C1633" s="469"/>
      <c r="D1633" s="470"/>
      <c r="E1633" s="637"/>
      <c r="F1633" s="153">
        <v>238076814.75</v>
      </c>
      <c r="G1633" s="560"/>
      <c r="H1633" s="624"/>
      <c r="I1633" s="991"/>
      <c r="J1633" s="242">
        <v>433318002</v>
      </c>
      <c r="K1633" s="537"/>
      <c r="L1633" s="977"/>
      <c r="M1633" s="146"/>
      <c r="N1633" s="522"/>
      <c r="O1633" s="497"/>
      <c r="P1633" s="541"/>
    </row>
    <row r="1634" spans="1:16" ht="40.5" customHeight="1" x14ac:dyDescent="0.25">
      <c r="A1634" s="693"/>
      <c r="B1634" s="658"/>
      <c r="C1634" s="469"/>
      <c r="D1634" s="470"/>
      <c r="E1634" s="637"/>
      <c r="F1634" s="153">
        <v>19922719.350000001</v>
      </c>
      <c r="G1634" s="560"/>
      <c r="H1634" s="624"/>
      <c r="I1634" s="991"/>
      <c r="J1634" s="242"/>
      <c r="K1634" s="537"/>
      <c r="L1634" s="977"/>
      <c r="M1634" s="146"/>
      <c r="N1634" s="522"/>
      <c r="O1634" s="497"/>
      <c r="P1634" s="541"/>
    </row>
    <row r="1635" spans="1:16" ht="40.5" customHeight="1" x14ac:dyDescent="0.25">
      <c r="A1635" s="693"/>
      <c r="B1635" s="658"/>
      <c r="C1635" s="469"/>
      <c r="D1635" s="470"/>
      <c r="E1635" s="637"/>
      <c r="F1635" s="153">
        <v>279281347.22000003</v>
      </c>
      <c r="G1635" s="560"/>
      <c r="H1635" s="624"/>
      <c r="I1635" s="991"/>
      <c r="J1635" s="242"/>
      <c r="K1635" s="537"/>
      <c r="L1635" s="977"/>
      <c r="M1635" s="146"/>
      <c r="N1635" s="522"/>
      <c r="O1635" s="497"/>
      <c r="P1635" s="541"/>
    </row>
    <row r="1636" spans="1:16" ht="40.5" customHeight="1" x14ac:dyDescent="0.25">
      <c r="A1636" s="693"/>
      <c r="B1636" s="658"/>
      <c r="C1636" s="469"/>
      <c r="D1636" s="470"/>
      <c r="E1636" s="637" t="s">
        <v>11</v>
      </c>
      <c r="F1636" s="153">
        <v>18634690.32</v>
      </c>
      <c r="G1636" s="560"/>
      <c r="H1636" s="624"/>
      <c r="I1636" s="991"/>
      <c r="J1636" s="242"/>
      <c r="K1636" s="537"/>
      <c r="L1636" s="977"/>
      <c r="M1636" s="146"/>
      <c r="N1636" s="522"/>
      <c r="O1636" s="497"/>
      <c r="P1636" s="541"/>
    </row>
    <row r="1637" spans="1:16" ht="40.5" customHeight="1" x14ac:dyDescent="0.25">
      <c r="A1637" s="693"/>
      <c r="B1637" s="658"/>
      <c r="C1637" s="469"/>
      <c r="D1637" s="470"/>
      <c r="E1637" s="637"/>
      <c r="F1637" s="153">
        <v>261225454.22999999</v>
      </c>
      <c r="G1637" s="560"/>
      <c r="H1637" s="624"/>
      <c r="I1637" s="991"/>
      <c r="J1637" s="242"/>
      <c r="K1637" s="537"/>
      <c r="L1637" s="977"/>
      <c r="M1637" s="146"/>
      <c r="N1637" s="522"/>
      <c r="O1637" s="497"/>
      <c r="P1637" s="541"/>
    </row>
    <row r="1638" spans="1:16" ht="40.5" customHeight="1" x14ac:dyDescent="0.25">
      <c r="A1638" s="693"/>
      <c r="B1638" s="658"/>
      <c r="C1638" s="469"/>
      <c r="D1638" s="470"/>
      <c r="E1638" s="637"/>
      <c r="F1638" s="153">
        <v>18155148.989999998</v>
      </c>
      <c r="G1638" s="560"/>
      <c r="H1638" s="624"/>
      <c r="I1638" s="991"/>
      <c r="J1638" s="242"/>
      <c r="K1638" s="537"/>
      <c r="L1638" s="977"/>
      <c r="M1638" s="146"/>
      <c r="N1638" s="522"/>
      <c r="O1638" s="497"/>
      <c r="P1638" s="541"/>
    </row>
    <row r="1639" spans="1:16" ht="40.5" customHeight="1" x14ac:dyDescent="0.25">
      <c r="A1639" s="693"/>
      <c r="B1639" s="658"/>
      <c r="C1639" s="469"/>
      <c r="D1639" s="470"/>
      <c r="E1639" s="637"/>
      <c r="F1639" s="153">
        <v>254503131.74000001</v>
      </c>
      <c r="G1639" s="560"/>
      <c r="H1639" s="624"/>
      <c r="I1639" s="991"/>
      <c r="J1639" s="242"/>
      <c r="K1639" s="537"/>
      <c r="L1639" s="977"/>
      <c r="M1639" s="146"/>
      <c r="N1639" s="522"/>
      <c r="O1639" s="497"/>
      <c r="P1639" s="541"/>
    </row>
    <row r="1640" spans="1:16" ht="40.5" customHeight="1" x14ac:dyDescent="0.25">
      <c r="A1640" s="693"/>
      <c r="B1640" s="658"/>
      <c r="C1640" s="469"/>
      <c r="D1640" s="470"/>
      <c r="E1640" s="637"/>
      <c r="F1640" s="153">
        <v>21618196</v>
      </c>
      <c r="G1640" s="560"/>
      <c r="H1640" s="624"/>
      <c r="I1640" s="991"/>
      <c r="J1640" s="242"/>
      <c r="K1640" s="537"/>
      <c r="L1640" s="977"/>
      <c r="M1640" s="146"/>
      <c r="N1640" s="522"/>
      <c r="O1640" s="497"/>
      <c r="P1640" s="541"/>
    </row>
    <row r="1641" spans="1:16" ht="40.5" customHeight="1" x14ac:dyDescent="0.25">
      <c r="A1641" s="693"/>
      <c r="B1641" s="658"/>
      <c r="C1641" s="469"/>
      <c r="D1641" s="470"/>
      <c r="E1641" s="637"/>
      <c r="F1641" s="153">
        <v>303048936.13999999</v>
      </c>
      <c r="G1641" s="560"/>
      <c r="H1641" s="624"/>
      <c r="I1641" s="991"/>
      <c r="J1641" s="242"/>
      <c r="K1641" s="537"/>
      <c r="L1641" s="977"/>
      <c r="M1641" s="146"/>
      <c r="N1641" s="522"/>
      <c r="O1641" s="497"/>
      <c r="P1641" s="541"/>
    </row>
    <row r="1642" spans="1:16" ht="40.5" customHeight="1" x14ac:dyDescent="0.25">
      <c r="A1642" s="693"/>
      <c r="B1642" s="658"/>
      <c r="C1642" s="469"/>
      <c r="D1642" s="470">
        <v>9</v>
      </c>
      <c r="E1642" s="471" t="s">
        <v>373</v>
      </c>
      <c r="F1642" s="153">
        <v>236979122</v>
      </c>
      <c r="G1642" s="560">
        <f>SUM(F1642:F1649)</f>
        <v>873829447.22000003</v>
      </c>
      <c r="H1642" s="624"/>
      <c r="I1642" s="991"/>
      <c r="J1642" s="242"/>
      <c r="K1642" s="537"/>
      <c r="L1642" s="977"/>
      <c r="M1642" s="146"/>
      <c r="N1642" s="522"/>
      <c r="O1642" s="497"/>
      <c r="P1642" s="541"/>
    </row>
    <row r="1643" spans="1:16" ht="40.5" customHeight="1" x14ac:dyDescent="0.25">
      <c r="A1643" s="693"/>
      <c r="B1643" s="658"/>
      <c r="C1643" s="469"/>
      <c r="D1643" s="470"/>
      <c r="E1643" s="471"/>
      <c r="F1643" s="153">
        <v>78871527.769999996</v>
      </c>
      <c r="G1643" s="560"/>
      <c r="H1643" s="624"/>
      <c r="I1643" s="991"/>
      <c r="J1643" s="242"/>
      <c r="K1643" s="537"/>
      <c r="L1643" s="977"/>
      <c r="M1643" s="146"/>
      <c r="N1643" s="522"/>
      <c r="O1643" s="497"/>
      <c r="P1643" s="541"/>
    </row>
    <row r="1644" spans="1:16" ht="40.5" customHeight="1" x14ac:dyDescent="0.25">
      <c r="A1644" s="693"/>
      <c r="B1644" s="658"/>
      <c r="C1644" s="469"/>
      <c r="D1644" s="470"/>
      <c r="E1644" s="471"/>
      <c r="F1644" s="153">
        <v>78939649.010000005</v>
      </c>
      <c r="G1644" s="560"/>
      <c r="H1644" s="624"/>
      <c r="I1644" s="991"/>
      <c r="J1644" s="242"/>
      <c r="K1644" s="537"/>
      <c r="L1644" s="977"/>
      <c r="M1644" s="146"/>
      <c r="N1644" s="522"/>
      <c r="O1644" s="497"/>
      <c r="P1644" s="541"/>
    </row>
    <row r="1645" spans="1:16" ht="40.5" customHeight="1" x14ac:dyDescent="0.25">
      <c r="A1645" s="693"/>
      <c r="B1645" s="658"/>
      <c r="C1645" s="469"/>
      <c r="D1645" s="470"/>
      <c r="E1645" s="471"/>
      <c r="F1645" s="153">
        <v>85356686.430000007</v>
      </c>
      <c r="G1645" s="560"/>
      <c r="H1645" s="624"/>
      <c r="I1645" s="991"/>
      <c r="J1645" s="242"/>
      <c r="K1645" s="537"/>
      <c r="L1645" s="977"/>
      <c r="M1645" s="146"/>
      <c r="N1645" s="522"/>
      <c r="O1645" s="497"/>
      <c r="P1645" s="541"/>
    </row>
    <row r="1646" spans="1:16" ht="40.5" customHeight="1" x14ac:dyDescent="0.25">
      <c r="A1646" s="693"/>
      <c r="B1646" s="658"/>
      <c r="C1646" s="469"/>
      <c r="D1646" s="470"/>
      <c r="E1646" s="471"/>
      <c r="F1646" s="153">
        <v>100129575.43000001</v>
      </c>
      <c r="G1646" s="560"/>
      <c r="H1646" s="624"/>
      <c r="I1646" s="991"/>
      <c r="J1646" s="242"/>
      <c r="K1646" s="537"/>
      <c r="L1646" s="977"/>
      <c r="M1646" s="146"/>
      <c r="N1646" s="522"/>
      <c r="O1646" s="497"/>
      <c r="P1646" s="541"/>
    </row>
    <row r="1647" spans="1:16" ht="40.5" customHeight="1" x14ac:dyDescent="0.25">
      <c r="A1647" s="693"/>
      <c r="B1647" s="658"/>
      <c r="C1647" s="469"/>
      <c r="D1647" s="470"/>
      <c r="E1647" s="471"/>
      <c r="F1647" s="153">
        <v>93656071.450000003</v>
      </c>
      <c r="G1647" s="560"/>
      <c r="H1647" s="624"/>
      <c r="I1647" s="991"/>
      <c r="J1647" s="242"/>
      <c r="K1647" s="537"/>
      <c r="L1647" s="977"/>
      <c r="M1647" s="146"/>
      <c r="N1647" s="522"/>
      <c r="O1647" s="497"/>
      <c r="P1647" s="541"/>
    </row>
    <row r="1648" spans="1:16" ht="40.5" customHeight="1" x14ac:dyDescent="0.25">
      <c r="A1648" s="693"/>
      <c r="B1648" s="658"/>
      <c r="C1648" s="469"/>
      <c r="D1648" s="470"/>
      <c r="E1648" s="471"/>
      <c r="F1648" s="153">
        <v>91245945.269999996</v>
      </c>
      <c r="G1648" s="560"/>
      <c r="H1648" s="624"/>
      <c r="I1648" s="991"/>
      <c r="J1648" s="242"/>
      <c r="K1648" s="537"/>
      <c r="L1648" s="977"/>
      <c r="M1648" s="146"/>
      <c r="N1648" s="522"/>
      <c r="O1648" s="497"/>
      <c r="P1648" s="541"/>
    </row>
    <row r="1649" spans="1:16" ht="40.5" customHeight="1" x14ac:dyDescent="0.25">
      <c r="A1649" s="693"/>
      <c r="B1649" s="658"/>
      <c r="C1649" s="469"/>
      <c r="D1649" s="470"/>
      <c r="E1649" s="471"/>
      <c r="F1649" s="153">
        <v>108650869.86</v>
      </c>
      <c r="G1649" s="560"/>
      <c r="H1649" s="624"/>
      <c r="I1649" s="991"/>
      <c r="J1649" s="242"/>
      <c r="K1649" s="537"/>
      <c r="L1649" s="977"/>
      <c r="M1649" s="146"/>
      <c r="N1649" s="522"/>
      <c r="O1649" s="497"/>
      <c r="P1649" s="541"/>
    </row>
    <row r="1650" spans="1:16" ht="40.5" customHeight="1" x14ac:dyDescent="0.25">
      <c r="A1650" s="904" t="s">
        <v>389</v>
      </c>
      <c r="B1650" s="741">
        <v>29770230</v>
      </c>
      <c r="C1650" s="629" t="s">
        <v>219</v>
      </c>
      <c r="D1650" s="635">
        <v>11</v>
      </c>
      <c r="E1650" s="636" t="s">
        <v>251</v>
      </c>
      <c r="F1650" s="479">
        <v>10940860</v>
      </c>
      <c r="G1650" s="928">
        <v>10940860</v>
      </c>
      <c r="H1650" s="565">
        <f>SUM(F1650:F1651)</f>
        <v>10940860</v>
      </c>
      <c r="I1650" s="990">
        <f>(B1650-H1650)</f>
        <v>18829370</v>
      </c>
      <c r="J1650" s="579">
        <f>SUM(G1650:G1651)</f>
        <v>10940860</v>
      </c>
      <c r="K1650" s="566">
        <f>SUM(H1650:H1651)</f>
        <v>10940860</v>
      </c>
      <c r="L1650" s="990">
        <f>(B1650-K1650)</f>
        <v>18829370</v>
      </c>
      <c r="M1650" s="150"/>
      <c r="N1650" s="477">
        <f>(I1650-L1650)</f>
        <v>0</v>
      </c>
      <c r="O1650" s="530" t="s">
        <v>402</v>
      </c>
      <c r="P1650" s="625" t="s">
        <v>470</v>
      </c>
    </row>
    <row r="1651" spans="1:16" ht="40.5" customHeight="1" x14ac:dyDescent="0.25">
      <c r="A1651" s="904"/>
      <c r="B1651" s="658"/>
      <c r="C1651" s="629"/>
      <c r="D1651" s="632"/>
      <c r="E1651" s="634"/>
      <c r="F1651" s="480"/>
      <c r="G1651" s="928"/>
      <c r="H1651" s="565"/>
      <c r="I1651" s="539"/>
      <c r="J1651" s="560"/>
      <c r="K1651" s="583"/>
      <c r="L1651" s="539"/>
      <c r="M1651" s="146"/>
      <c r="N1651" s="522"/>
      <c r="O1651" s="497"/>
      <c r="P1651" s="626"/>
    </row>
    <row r="1652" spans="1:16" ht="40.5" customHeight="1" x14ac:dyDescent="0.25">
      <c r="A1652" s="904"/>
      <c r="B1652" s="658"/>
      <c r="C1652" s="629"/>
      <c r="D1652" s="631">
        <v>3564</v>
      </c>
      <c r="E1652" s="633" t="s">
        <v>251</v>
      </c>
      <c r="F1652" s="478"/>
      <c r="G1652" s="928"/>
      <c r="H1652" s="565"/>
      <c r="I1652" s="539"/>
      <c r="J1652" s="560"/>
      <c r="K1652" s="583"/>
      <c r="L1652" s="539"/>
      <c r="M1652" s="146"/>
      <c r="N1652" s="522"/>
      <c r="O1652" s="497"/>
      <c r="P1652" s="626"/>
    </row>
    <row r="1653" spans="1:16" ht="40.5" customHeight="1" x14ac:dyDescent="0.25">
      <c r="A1653" s="805"/>
      <c r="B1653" s="658"/>
      <c r="C1653" s="630"/>
      <c r="D1653" s="632"/>
      <c r="E1653" s="634"/>
      <c r="F1653" s="480"/>
      <c r="G1653" s="929"/>
      <c r="H1653" s="566"/>
      <c r="I1653" s="539"/>
      <c r="J1653" s="560"/>
      <c r="K1653" s="583"/>
      <c r="L1653" s="539"/>
      <c r="M1653" s="146"/>
      <c r="N1653" s="522"/>
      <c r="O1653" s="497"/>
      <c r="P1653" s="627"/>
    </row>
    <row r="1654" spans="1:16" ht="40.5" customHeight="1" x14ac:dyDescent="0.25">
      <c r="A1654" s="903" t="s">
        <v>390</v>
      </c>
      <c r="B1654" s="616">
        <v>57541963</v>
      </c>
      <c r="C1654" s="628" t="s">
        <v>242</v>
      </c>
      <c r="D1654" s="631">
        <v>6</v>
      </c>
      <c r="E1654" s="633" t="s">
        <v>284</v>
      </c>
      <c r="F1654" s="85">
        <v>41018627</v>
      </c>
      <c r="G1654" s="239">
        <v>41018627</v>
      </c>
      <c r="H1654" s="617">
        <v>41018627</v>
      </c>
      <c r="I1654" s="475">
        <f>(B1654-H1654)</f>
        <v>16523336</v>
      </c>
      <c r="J1654" s="478">
        <v>41018627</v>
      </c>
      <c r="K1654" s="617">
        <v>41018627</v>
      </c>
      <c r="L1654" s="606">
        <f>(B1654-K1654)</f>
        <v>16523336</v>
      </c>
      <c r="N1654" s="619">
        <f>(I1654-L1654)</f>
        <v>0</v>
      </c>
      <c r="O1654" s="497" t="s">
        <v>402</v>
      </c>
      <c r="P1654" s="495" t="s">
        <v>465</v>
      </c>
    </row>
    <row r="1655" spans="1:16" ht="40.5" customHeight="1" x14ac:dyDescent="0.25">
      <c r="A1655" s="904"/>
      <c r="B1655" s="519"/>
      <c r="C1655" s="629"/>
      <c r="D1655" s="635"/>
      <c r="E1655" s="636"/>
      <c r="F1655" s="85"/>
      <c r="G1655" s="107"/>
      <c r="H1655" s="618"/>
      <c r="I1655" s="476"/>
      <c r="J1655" s="479"/>
      <c r="K1655" s="618"/>
      <c r="L1655" s="607"/>
      <c r="N1655" s="620"/>
      <c r="O1655" s="497"/>
      <c r="P1655" s="496"/>
    </row>
    <row r="1656" spans="1:16" ht="40.5" customHeight="1" x14ac:dyDescent="0.25">
      <c r="A1656" s="904"/>
      <c r="B1656" s="519"/>
      <c r="C1656" s="629"/>
      <c r="D1656" s="632"/>
      <c r="E1656" s="634"/>
      <c r="F1656" s="85"/>
      <c r="G1656" s="107"/>
      <c r="H1656" s="618"/>
      <c r="I1656" s="476"/>
      <c r="J1656" s="479"/>
      <c r="K1656" s="618"/>
      <c r="L1656" s="607"/>
      <c r="N1656" s="620"/>
      <c r="O1656" s="497"/>
      <c r="P1656" s="496"/>
    </row>
    <row r="1657" spans="1:16" ht="40.5" customHeight="1" x14ac:dyDescent="0.25">
      <c r="A1657" s="904"/>
      <c r="B1657" s="519"/>
      <c r="C1657" s="629"/>
      <c r="D1657" s="631">
        <v>9</v>
      </c>
      <c r="E1657" s="633" t="s">
        <v>369</v>
      </c>
      <c r="F1657" s="85"/>
      <c r="G1657" s="107"/>
      <c r="H1657" s="618"/>
      <c r="I1657" s="476"/>
      <c r="J1657" s="479"/>
      <c r="K1657" s="618"/>
      <c r="L1657" s="607"/>
      <c r="N1657" s="620"/>
      <c r="O1657" s="497"/>
      <c r="P1657" s="496"/>
    </row>
    <row r="1658" spans="1:16" ht="40.5" customHeight="1" x14ac:dyDescent="0.25">
      <c r="A1658" s="904"/>
      <c r="B1658" s="519"/>
      <c r="C1658" s="629"/>
      <c r="D1658" s="632"/>
      <c r="E1658" s="634"/>
      <c r="F1658" s="85"/>
      <c r="G1658" s="107"/>
      <c r="H1658" s="618"/>
      <c r="I1658" s="476"/>
      <c r="J1658" s="479"/>
      <c r="K1658" s="618"/>
      <c r="L1658" s="607"/>
      <c r="N1658" s="620"/>
      <c r="O1658" s="497"/>
      <c r="P1658" s="496"/>
    </row>
    <row r="1659" spans="1:16" ht="40.5" customHeight="1" x14ac:dyDescent="0.25">
      <c r="A1659" s="805"/>
      <c r="B1659" s="519"/>
      <c r="C1659" s="630"/>
      <c r="D1659" s="108">
        <v>14</v>
      </c>
      <c r="E1659" s="88" t="s">
        <v>310</v>
      </c>
      <c r="F1659" s="85"/>
      <c r="G1659" s="360"/>
      <c r="H1659" s="618"/>
      <c r="I1659" s="476"/>
      <c r="J1659" s="479"/>
      <c r="K1659" s="618"/>
      <c r="L1659" s="607"/>
      <c r="N1659" s="620"/>
      <c r="O1659" s="493"/>
      <c r="P1659" s="496"/>
    </row>
    <row r="1660" spans="1:16" ht="40.5" customHeight="1" x14ac:dyDescent="0.25">
      <c r="A1660" s="933" t="s">
        <v>599</v>
      </c>
      <c r="B1660" s="487" t="s">
        <v>597</v>
      </c>
      <c r="C1660" s="628" t="s">
        <v>242</v>
      </c>
      <c r="D1660" s="631">
        <v>6</v>
      </c>
      <c r="E1660" s="633" t="s">
        <v>284</v>
      </c>
      <c r="F1660" s="338">
        <v>410578935</v>
      </c>
      <c r="G1660" s="370">
        <f>SUM(F1660:F1661)</f>
        <v>691660043</v>
      </c>
      <c r="H1660" s="478">
        <f>SUM(G1660:G1665)</f>
        <v>876845228</v>
      </c>
      <c r="I1660" s="475"/>
      <c r="J1660" s="478"/>
      <c r="K1660" s="478"/>
      <c r="L1660" s="475"/>
      <c r="M1660" s="361"/>
      <c r="N1660" s="475"/>
      <c r="O1660" s="493"/>
      <c r="P1660" s="495"/>
    </row>
    <row r="1661" spans="1:16" ht="40.5" customHeight="1" x14ac:dyDescent="0.25">
      <c r="A1661" s="934"/>
      <c r="B1661" s="487"/>
      <c r="C1661" s="629"/>
      <c r="D1661" s="632"/>
      <c r="E1661" s="634"/>
      <c r="F1661" s="338">
        <v>281081108</v>
      </c>
      <c r="G1661" s="370"/>
      <c r="H1661" s="479"/>
      <c r="I1661" s="476"/>
      <c r="J1661" s="479"/>
      <c r="K1661" s="479"/>
      <c r="L1661" s="476"/>
      <c r="M1661" s="361"/>
      <c r="N1661" s="476"/>
      <c r="O1661" s="494"/>
      <c r="P1661" s="496"/>
    </row>
    <row r="1662" spans="1:16" ht="40.5" customHeight="1" x14ac:dyDescent="0.25">
      <c r="A1662" s="934"/>
      <c r="B1662" s="487"/>
      <c r="C1662" s="629"/>
      <c r="D1662" s="378">
        <v>8</v>
      </c>
      <c r="E1662" s="377" t="s">
        <v>369</v>
      </c>
      <c r="F1662" s="338">
        <v>120370370</v>
      </c>
      <c r="G1662" s="370">
        <f>SUM(F1662:F1663)</f>
        <v>120370370</v>
      </c>
      <c r="H1662" s="479"/>
      <c r="I1662" s="476"/>
      <c r="J1662" s="479"/>
      <c r="K1662" s="479"/>
      <c r="L1662" s="476"/>
      <c r="M1662" s="361"/>
      <c r="N1662" s="476"/>
      <c r="O1662" s="494"/>
      <c r="P1662" s="496"/>
    </row>
    <row r="1663" spans="1:16" ht="40.5" customHeight="1" x14ac:dyDescent="0.25">
      <c r="A1663" s="934"/>
      <c r="B1663" s="487"/>
      <c r="C1663" s="629"/>
      <c r="D1663" s="378"/>
      <c r="E1663" s="377"/>
      <c r="F1663" s="338">
        <v>0</v>
      </c>
      <c r="G1663" s="370"/>
      <c r="H1663" s="479"/>
      <c r="I1663" s="476"/>
      <c r="J1663" s="479"/>
      <c r="K1663" s="479"/>
      <c r="L1663" s="476"/>
      <c r="M1663" s="361"/>
      <c r="N1663" s="476"/>
      <c r="O1663" s="494"/>
      <c r="P1663" s="496"/>
    </row>
    <row r="1664" spans="1:16" ht="40.5" customHeight="1" x14ac:dyDescent="0.25">
      <c r="A1664" s="934"/>
      <c r="B1664" s="487"/>
      <c r="C1664" s="629"/>
      <c r="D1664" s="378">
        <v>13</v>
      </c>
      <c r="E1664" s="376" t="s">
        <v>310</v>
      </c>
      <c r="F1664" s="338">
        <v>64814815</v>
      </c>
      <c r="G1664" s="370">
        <f t="shared" ref="G1664:G1665" si="1">SUM(F1664)</f>
        <v>64814815</v>
      </c>
      <c r="H1664" s="479"/>
      <c r="I1664" s="476"/>
      <c r="J1664" s="479"/>
      <c r="K1664" s="479"/>
      <c r="L1664" s="476"/>
      <c r="M1664" s="361"/>
      <c r="N1664" s="476"/>
      <c r="O1664" s="494"/>
      <c r="P1664" s="496"/>
    </row>
    <row r="1665" spans="1:16" ht="40.5" customHeight="1" x14ac:dyDescent="0.25">
      <c r="A1665" s="934"/>
      <c r="B1665" s="488"/>
      <c r="C1665" s="629"/>
      <c r="D1665" s="378"/>
      <c r="E1665" s="377"/>
      <c r="F1665" s="338">
        <v>0</v>
      </c>
      <c r="G1665" s="360">
        <f t="shared" si="1"/>
        <v>0</v>
      </c>
      <c r="H1665" s="479"/>
      <c r="I1665" s="477"/>
      <c r="J1665" s="480"/>
      <c r="K1665" s="479"/>
      <c r="L1665" s="477"/>
      <c r="M1665" s="372"/>
      <c r="N1665" s="477"/>
      <c r="O1665" s="494"/>
      <c r="P1665" s="496"/>
    </row>
    <row r="1666" spans="1:16" ht="40.5" customHeight="1" x14ac:dyDescent="0.25">
      <c r="A1666" s="1028" t="s">
        <v>600</v>
      </c>
      <c r="B1666" s="484" t="s">
        <v>597</v>
      </c>
      <c r="C1666" s="469" t="s">
        <v>191</v>
      </c>
      <c r="D1666" s="470">
        <v>10</v>
      </c>
      <c r="E1666" s="471" t="s">
        <v>193</v>
      </c>
      <c r="F1666" s="382">
        <v>7324524</v>
      </c>
      <c r="G1666" s="481">
        <f>SUM(F1666:F1668)</f>
        <v>54700279</v>
      </c>
      <c r="H1666" s="472">
        <f>SUM(G1666:G1668)</f>
        <v>54700279</v>
      </c>
      <c r="I1666" s="475"/>
      <c r="J1666" s="382"/>
      <c r="K1666" s="472"/>
      <c r="L1666" s="475"/>
      <c r="M1666" s="361"/>
      <c r="N1666" s="475"/>
      <c r="O1666" s="497"/>
      <c r="P1666" s="474"/>
    </row>
    <row r="1667" spans="1:16" ht="40.5" customHeight="1" x14ac:dyDescent="0.25">
      <c r="A1667" s="1028"/>
      <c r="B1667" s="485"/>
      <c r="C1667" s="469"/>
      <c r="D1667" s="470"/>
      <c r="E1667" s="471"/>
      <c r="F1667" s="382">
        <v>28173050</v>
      </c>
      <c r="G1667" s="482"/>
      <c r="H1667" s="472"/>
      <c r="I1667" s="476"/>
      <c r="J1667" s="382"/>
      <c r="K1667" s="472"/>
      <c r="L1667" s="476"/>
      <c r="M1667" s="361"/>
      <c r="N1667" s="476"/>
      <c r="O1667" s="497"/>
      <c r="P1667" s="474"/>
    </row>
    <row r="1668" spans="1:16" ht="40.5" customHeight="1" x14ac:dyDescent="0.25">
      <c r="A1668" s="1028"/>
      <c r="B1668" s="486"/>
      <c r="C1668" s="469"/>
      <c r="D1668" s="470"/>
      <c r="E1668" s="471"/>
      <c r="F1668" s="382">
        <v>19202705</v>
      </c>
      <c r="G1668" s="483"/>
      <c r="H1668" s="472"/>
      <c r="I1668" s="477"/>
      <c r="J1668" s="382"/>
      <c r="K1668" s="472"/>
      <c r="L1668" s="477"/>
      <c r="M1668" s="361"/>
      <c r="N1668" s="477"/>
      <c r="O1668" s="497"/>
      <c r="P1668" s="474"/>
    </row>
    <row r="1669" spans="1:16" ht="40.5" customHeight="1" x14ac:dyDescent="0.25">
      <c r="A1669" s="764" t="s">
        <v>601</v>
      </c>
      <c r="B1669" s="484" t="s">
        <v>597</v>
      </c>
      <c r="C1669" s="469"/>
      <c r="D1669" s="762">
        <v>116</v>
      </c>
      <c r="E1669" s="471" t="s">
        <v>10</v>
      </c>
      <c r="F1669" s="382">
        <v>1995432000</v>
      </c>
      <c r="G1669" s="481">
        <f>SUM(F1669:F1674)</f>
        <v>5881273266</v>
      </c>
      <c r="H1669" s="472">
        <f>SUM(G1669)</f>
        <v>5881273266</v>
      </c>
      <c r="I1669" s="475"/>
      <c r="J1669" s="382"/>
      <c r="K1669" s="472"/>
      <c r="L1669" s="475"/>
      <c r="M1669" s="361"/>
      <c r="N1669" s="475"/>
      <c r="O1669" s="497"/>
      <c r="P1669" s="474"/>
    </row>
    <row r="1670" spans="1:16" ht="40.5" customHeight="1" x14ac:dyDescent="0.25">
      <c r="A1670" s="764"/>
      <c r="B1670" s="485"/>
      <c r="C1670" s="469"/>
      <c r="D1670" s="762"/>
      <c r="E1670" s="471"/>
      <c r="F1670" s="382">
        <v>105022737</v>
      </c>
      <c r="G1670" s="482"/>
      <c r="H1670" s="472"/>
      <c r="I1670" s="476"/>
      <c r="J1670" s="382"/>
      <c r="K1670" s="472"/>
      <c r="L1670" s="476"/>
      <c r="M1670" s="361"/>
      <c r="N1670" s="476"/>
      <c r="O1670" s="497"/>
      <c r="P1670" s="474"/>
    </row>
    <row r="1671" spans="1:16" ht="40.5" customHeight="1" x14ac:dyDescent="0.25">
      <c r="A1671" s="764"/>
      <c r="B1671" s="485"/>
      <c r="C1671" s="469"/>
      <c r="D1671" s="762"/>
      <c r="E1671" s="471"/>
      <c r="F1671" s="382">
        <v>105022737</v>
      </c>
      <c r="G1671" s="482"/>
      <c r="H1671" s="472"/>
      <c r="I1671" s="476"/>
      <c r="J1671" s="382"/>
      <c r="K1671" s="472"/>
      <c r="L1671" s="476"/>
      <c r="M1671" s="361"/>
      <c r="N1671" s="476"/>
      <c r="O1671" s="497"/>
      <c r="P1671" s="474"/>
    </row>
    <row r="1672" spans="1:16" ht="40.5" customHeight="1" x14ac:dyDescent="0.25">
      <c r="A1672" s="764"/>
      <c r="B1672" s="485"/>
      <c r="C1672" s="469"/>
      <c r="D1672" s="762"/>
      <c r="E1672" s="471"/>
      <c r="F1672" s="382">
        <v>105022737</v>
      </c>
      <c r="G1672" s="482"/>
      <c r="H1672" s="472"/>
      <c r="I1672" s="476"/>
      <c r="J1672" s="382"/>
      <c r="K1672" s="472"/>
      <c r="L1672" s="476"/>
      <c r="M1672" s="361"/>
      <c r="N1672" s="476"/>
      <c r="O1672" s="497"/>
      <c r="P1672" s="474"/>
    </row>
    <row r="1673" spans="1:16" ht="40.5" customHeight="1" x14ac:dyDescent="0.25">
      <c r="A1673" s="764"/>
      <c r="B1673" s="485"/>
      <c r="C1673" s="469"/>
      <c r="D1673" s="762"/>
      <c r="E1673" s="471"/>
      <c r="F1673" s="382">
        <v>630136422</v>
      </c>
      <c r="G1673" s="482"/>
      <c r="H1673" s="472"/>
      <c r="I1673" s="476"/>
      <c r="J1673" s="382"/>
      <c r="K1673" s="472"/>
      <c r="L1673" s="476"/>
      <c r="M1673" s="361"/>
      <c r="N1673" s="476"/>
      <c r="O1673" s="497"/>
      <c r="P1673" s="474"/>
    </row>
    <row r="1674" spans="1:16" ht="40.5" customHeight="1" x14ac:dyDescent="0.25">
      <c r="A1674" s="764"/>
      <c r="B1674" s="486"/>
      <c r="C1674" s="469"/>
      <c r="D1674" s="762"/>
      <c r="E1674" s="471"/>
      <c r="F1674" s="382">
        <v>2940636633</v>
      </c>
      <c r="G1674" s="483"/>
      <c r="H1674" s="472"/>
      <c r="I1674" s="477"/>
      <c r="J1674" s="382"/>
      <c r="K1674" s="472"/>
      <c r="L1674" s="477"/>
      <c r="M1674" s="361"/>
      <c r="N1674" s="477"/>
      <c r="O1674" s="497"/>
      <c r="P1674" s="474"/>
    </row>
    <row r="1675" spans="1:16" ht="40.5" customHeight="1" x14ac:dyDescent="0.25">
      <c r="A1675" s="384" t="s">
        <v>602</v>
      </c>
      <c r="B1675" s="368"/>
      <c r="C1675" s="365"/>
      <c r="D1675" s="378">
        <v>2370</v>
      </c>
      <c r="E1675" s="365" t="s">
        <v>628</v>
      </c>
      <c r="F1675" s="430">
        <v>207271285</v>
      </c>
      <c r="G1675" s="430">
        <v>207271285</v>
      </c>
      <c r="H1675" s="430">
        <v>207271285</v>
      </c>
      <c r="I1675" s="412"/>
      <c r="J1675" s="338"/>
      <c r="K1675" s="338"/>
      <c r="L1675" s="412"/>
      <c r="M1675" s="413"/>
      <c r="N1675" s="412"/>
      <c r="O1675" s="414"/>
      <c r="P1675" s="362"/>
    </row>
    <row r="1676" spans="1:16" ht="40.5" customHeight="1" x14ac:dyDescent="0.25">
      <c r="A1676" s="380" t="s">
        <v>603</v>
      </c>
      <c r="B1676" s="415"/>
      <c r="C1676" s="366"/>
      <c r="D1676" s="367">
        <v>2392</v>
      </c>
      <c r="E1676" s="366" t="s">
        <v>629</v>
      </c>
      <c r="F1676" s="382">
        <v>27621300</v>
      </c>
      <c r="G1676" s="382">
        <v>27621300</v>
      </c>
      <c r="H1676" s="382">
        <v>27621300</v>
      </c>
      <c r="I1676" s="416"/>
      <c r="J1676" s="382"/>
      <c r="K1676" s="382"/>
      <c r="L1676" s="416"/>
      <c r="M1676" s="417"/>
      <c r="N1676" s="416"/>
      <c r="O1676" s="418"/>
      <c r="P1676" s="357"/>
    </row>
    <row r="1677" spans="1:16" ht="40.5" customHeight="1" x14ac:dyDescent="0.25">
      <c r="A1677" s="764" t="s">
        <v>604</v>
      </c>
      <c r="B1677" s="369"/>
      <c r="C1677" s="339"/>
      <c r="D1677" s="1029">
        <v>2379</v>
      </c>
      <c r="E1677" s="1030" t="s">
        <v>252</v>
      </c>
      <c r="F1677" s="382">
        <v>327240913.19999999</v>
      </c>
      <c r="G1677" s="370">
        <f>SUM(F1677:F1678)</f>
        <v>643402490.48000002</v>
      </c>
      <c r="H1677" s="472">
        <f>SUM(G1677:G1682)</f>
        <v>1617879243.4000001</v>
      </c>
      <c r="I1677" s="475"/>
      <c r="J1677" s="382"/>
      <c r="K1677" s="472"/>
      <c r="L1677" s="475"/>
      <c r="M1677" s="361"/>
      <c r="N1677" s="475"/>
      <c r="O1677" s="497"/>
      <c r="P1677" s="474"/>
    </row>
    <row r="1678" spans="1:16" ht="40.5" customHeight="1" x14ac:dyDescent="0.25">
      <c r="A1678" s="764"/>
      <c r="B1678" s="369"/>
      <c r="C1678" s="339"/>
      <c r="D1678" s="1029"/>
      <c r="E1678" s="1030"/>
      <c r="F1678" s="382">
        <v>316161577.28000003</v>
      </c>
      <c r="G1678" s="370"/>
      <c r="H1678" s="472"/>
      <c r="I1678" s="476"/>
      <c r="J1678" s="382"/>
      <c r="K1678" s="472"/>
      <c r="L1678" s="476"/>
      <c r="M1678" s="361"/>
      <c r="N1678" s="476"/>
      <c r="O1678" s="497"/>
      <c r="P1678" s="474"/>
    </row>
    <row r="1679" spans="1:16" ht="40.5" customHeight="1" x14ac:dyDescent="0.25">
      <c r="A1679" s="764"/>
      <c r="B1679" s="369"/>
      <c r="C1679" s="339"/>
      <c r="D1679" s="340"/>
      <c r="E1679" s="341"/>
      <c r="F1679" s="382"/>
      <c r="G1679" s="370"/>
      <c r="H1679" s="472"/>
      <c r="I1679" s="476"/>
      <c r="J1679" s="382"/>
      <c r="K1679" s="472"/>
      <c r="L1679" s="476"/>
      <c r="M1679" s="361"/>
      <c r="N1679" s="476"/>
      <c r="O1679" s="497"/>
      <c r="P1679" s="474"/>
    </row>
    <row r="1680" spans="1:16" ht="40.5" customHeight="1" x14ac:dyDescent="0.25">
      <c r="A1680" s="764"/>
      <c r="B1680" s="369"/>
      <c r="C1680" s="339"/>
      <c r="D1680" s="1029">
        <v>2380</v>
      </c>
      <c r="E1680" s="1030" t="s">
        <v>10</v>
      </c>
      <c r="F1680" s="382">
        <v>500234387</v>
      </c>
      <c r="G1680" s="370">
        <f>SUM(F1680:F1682)</f>
        <v>974476752.91999996</v>
      </c>
      <c r="H1680" s="472"/>
      <c r="I1680" s="476"/>
      <c r="J1680" s="382"/>
      <c r="K1680" s="472"/>
      <c r="L1680" s="476"/>
      <c r="M1680" s="361"/>
      <c r="N1680" s="476"/>
      <c r="O1680" s="497"/>
      <c r="P1680" s="474"/>
    </row>
    <row r="1681" spans="1:16" ht="40.5" customHeight="1" x14ac:dyDescent="0.25">
      <c r="A1681" s="764"/>
      <c r="B1681" s="369"/>
      <c r="C1681" s="339"/>
      <c r="D1681" s="1029"/>
      <c r="E1681" s="1030"/>
      <c r="F1681" s="382">
        <v>474242365.91999996</v>
      </c>
      <c r="G1681" s="370"/>
      <c r="H1681" s="472"/>
      <c r="I1681" s="476"/>
      <c r="J1681" s="382"/>
      <c r="K1681" s="472"/>
      <c r="L1681" s="476"/>
      <c r="M1681" s="361"/>
      <c r="N1681" s="476"/>
      <c r="O1681" s="497"/>
      <c r="P1681" s="474"/>
    </row>
    <row r="1682" spans="1:16" ht="40.5" customHeight="1" x14ac:dyDescent="0.25">
      <c r="A1682" s="764"/>
      <c r="B1682" s="369"/>
      <c r="C1682" s="339"/>
      <c r="D1682" s="341"/>
      <c r="E1682" s="341"/>
      <c r="F1682" s="382"/>
      <c r="G1682" s="370"/>
      <c r="H1682" s="472"/>
      <c r="I1682" s="477"/>
      <c r="J1682" s="382"/>
      <c r="K1682" s="472"/>
      <c r="L1682" s="477"/>
      <c r="M1682" s="361"/>
      <c r="N1682" s="477"/>
      <c r="O1682" s="497"/>
      <c r="P1682" s="474"/>
    </row>
    <row r="1683" spans="1:16" ht="40.5" customHeight="1" x14ac:dyDescent="0.25">
      <c r="A1683" s="380" t="s">
        <v>605</v>
      </c>
      <c r="B1683" s="415"/>
      <c r="C1683" s="366"/>
      <c r="D1683" s="367">
        <v>2394</v>
      </c>
      <c r="E1683" s="376" t="s">
        <v>630</v>
      </c>
      <c r="F1683" s="382">
        <v>20094210</v>
      </c>
      <c r="G1683" s="382">
        <v>20094210</v>
      </c>
      <c r="H1683" s="382">
        <v>20094210</v>
      </c>
      <c r="I1683" s="416"/>
      <c r="J1683" s="382"/>
      <c r="K1683" s="382"/>
      <c r="L1683" s="416"/>
      <c r="M1683" s="417"/>
      <c r="N1683" s="416"/>
      <c r="O1683" s="418"/>
      <c r="P1683" s="357"/>
    </row>
    <row r="1684" spans="1:16" ht="40.5" customHeight="1" x14ac:dyDescent="0.25">
      <c r="A1684" s="764" t="s">
        <v>606</v>
      </c>
      <c r="B1684" s="415"/>
      <c r="C1684" s="366"/>
      <c r="D1684" s="367">
        <v>2475</v>
      </c>
      <c r="E1684" s="376" t="s">
        <v>254</v>
      </c>
      <c r="F1684" s="382">
        <v>533000000</v>
      </c>
      <c r="G1684" s="382">
        <v>533000000</v>
      </c>
      <c r="H1684" s="472">
        <f>SUM(G1684:G1687)</f>
        <v>1344300000</v>
      </c>
      <c r="I1684" s="498"/>
      <c r="J1684" s="382"/>
      <c r="K1684" s="472"/>
      <c r="L1684" s="498"/>
      <c r="M1684" s="417"/>
      <c r="N1684" s="498"/>
      <c r="O1684" s="473"/>
      <c r="P1684" s="474"/>
    </row>
    <row r="1685" spans="1:16" ht="40.5" customHeight="1" x14ac:dyDescent="0.25">
      <c r="A1685" s="764"/>
      <c r="B1685" s="415"/>
      <c r="C1685" s="366"/>
      <c r="D1685" s="420">
        <v>2476</v>
      </c>
      <c r="E1685" s="376" t="s">
        <v>312</v>
      </c>
      <c r="F1685" s="382">
        <v>416500000</v>
      </c>
      <c r="G1685" s="382">
        <v>416500000</v>
      </c>
      <c r="H1685" s="472"/>
      <c r="I1685" s="499"/>
      <c r="J1685" s="382"/>
      <c r="K1685" s="472"/>
      <c r="L1685" s="499"/>
      <c r="M1685" s="417"/>
      <c r="N1685" s="499"/>
      <c r="O1685" s="473"/>
      <c r="P1685" s="474"/>
    </row>
    <row r="1686" spans="1:16" ht="40.5" customHeight="1" x14ac:dyDescent="0.25">
      <c r="A1686" s="764"/>
      <c r="B1686" s="415"/>
      <c r="C1686" s="366"/>
      <c r="D1686" s="420">
        <v>2477</v>
      </c>
      <c r="E1686" s="376" t="s">
        <v>375</v>
      </c>
      <c r="F1686" s="382">
        <v>394800000</v>
      </c>
      <c r="G1686" s="382">
        <v>394800000</v>
      </c>
      <c r="H1686" s="472"/>
      <c r="I1686" s="499"/>
      <c r="J1686" s="382"/>
      <c r="K1686" s="472"/>
      <c r="L1686" s="499"/>
      <c r="M1686" s="417"/>
      <c r="N1686" s="499"/>
      <c r="O1686" s="473"/>
      <c r="P1686" s="474"/>
    </row>
    <row r="1687" spans="1:16" ht="40.5" customHeight="1" x14ac:dyDescent="0.25">
      <c r="A1687" s="764"/>
      <c r="B1687" s="415"/>
      <c r="C1687" s="366"/>
      <c r="D1687" s="367"/>
      <c r="E1687" s="376"/>
      <c r="F1687" s="382"/>
      <c r="G1687" s="382"/>
      <c r="H1687" s="472"/>
      <c r="I1687" s="500"/>
      <c r="J1687" s="382"/>
      <c r="K1687" s="472"/>
      <c r="L1687" s="500"/>
      <c r="M1687" s="417"/>
      <c r="N1687" s="500"/>
      <c r="O1687" s="473"/>
      <c r="P1687" s="474"/>
    </row>
    <row r="1688" spans="1:16" ht="40.5" customHeight="1" x14ac:dyDescent="0.25">
      <c r="A1688" s="764" t="s">
        <v>607</v>
      </c>
      <c r="B1688" s="415"/>
      <c r="C1688" s="366"/>
      <c r="D1688" s="421">
        <v>2372</v>
      </c>
      <c r="E1688" s="471" t="s">
        <v>256</v>
      </c>
      <c r="F1688" s="382">
        <v>221017032.46000001</v>
      </c>
      <c r="G1688" s="370">
        <f>SUM(F1688:F1689)</f>
        <v>275996141.38999999</v>
      </c>
      <c r="H1688" s="472">
        <f>SUM(G1688:G1693)</f>
        <v>771477455</v>
      </c>
      <c r="I1688" s="498"/>
      <c r="J1688" s="382"/>
      <c r="K1688" s="472"/>
      <c r="L1688" s="498"/>
      <c r="M1688" s="417"/>
      <c r="N1688" s="498"/>
      <c r="O1688" s="473"/>
      <c r="P1688" s="474"/>
    </row>
    <row r="1689" spans="1:16" ht="40.5" customHeight="1" x14ac:dyDescent="0.25">
      <c r="A1689" s="764"/>
      <c r="B1689" s="415"/>
      <c r="C1689" s="366"/>
      <c r="D1689" s="421"/>
      <c r="E1689" s="471"/>
      <c r="F1689" s="382">
        <v>54979108.93</v>
      </c>
      <c r="G1689" s="370"/>
      <c r="H1689" s="472"/>
      <c r="I1689" s="499"/>
      <c r="J1689" s="382"/>
      <c r="K1689" s="472"/>
      <c r="L1689" s="499"/>
      <c r="M1689" s="417"/>
      <c r="N1689" s="499"/>
      <c r="O1689" s="473"/>
      <c r="P1689" s="474"/>
    </row>
    <row r="1690" spans="1:16" ht="40.5" customHeight="1" x14ac:dyDescent="0.25">
      <c r="A1690" s="764"/>
      <c r="B1690" s="415"/>
      <c r="C1690" s="366"/>
      <c r="D1690" s="421"/>
      <c r="E1690" s="422"/>
      <c r="F1690" s="382"/>
      <c r="G1690" s="370"/>
      <c r="H1690" s="472"/>
      <c r="I1690" s="499"/>
      <c r="J1690" s="382"/>
      <c r="K1690" s="472"/>
      <c r="L1690" s="499"/>
      <c r="M1690" s="417"/>
      <c r="N1690" s="499"/>
      <c r="O1690" s="473"/>
      <c r="P1690" s="474"/>
    </row>
    <row r="1691" spans="1:16" ht="40.5" customHeight="1" x14ac:dyDescent="0.25">
      <c r="A1691" s="764"/>
      <c r="B1691" s="415"/>
      <c r="C1691" s="366"/>
      <c r="D1691" s="421">
        <v>2373</v>
      </c>
      <c r="E1691" s="471" t="s">
        <v>10</v>
      </c>
      <c r="F1691" s="382">
        <v>396780219.54000002</v>
      </c>
      <c r="G1691" s="370">
        <f>SUM(F1691:F1692)</f>
        <v>495481313.61000001</v>
      </c>
      <c r="H1691" s="472"/>
      <c r="I1691" s="499"/>
      <c r="J1691" s="382"/>
      <c r="K1691" s="472"/>
      <c r="L1691" s="499"/>
      <c r="M1691" s="417"/>
      <c r="N1691" s="499"/>
      <c r="O1691" s="473"/>
      <c r="P1691" s="474"/>
    </row>
    <row r="1692" spans="1:16" ht="40.5" customHeight="1" x14ac:dyDescent="0.25">
      <c r="A1692" s="764"/>
      <c r="B1692" s="415"/>
      <c r="C1692" s="366"/>
      <c r="D1692" s="421"/>
      <c r="E1692" s="471"/>
      <c r="F1692" s="382">
        <v>98701094.069999993</v>
      </c>
      <c r="G1692" s="370"/>
      <c r="H1692" s="472"/>
      <c r="I1692" s="499"/>
      <c r="J1692" s="382"/>
      <c r="K1692" s="472"/>
      <c r="L1692" s="499"/>
      <c r="M1692" s="417"/>
      <c r="N1692" s="499"/>
      <c r="O1692" s="473"/>
      <c r="P1692" s="474"/>
    </row>
    <row r="1693" spans="1:16" ht="40.5" customHeight="1" x14ac:dyDescent="0.25">
      <c r="A1693" s="764"/>
      <c r="B1693" s="415"/>
      <c r="C1693" s="366"/>
      <c r="D1693" s="421"/>
      <c r="E1693" s="422"/>
      <c r="F1693" s="382"/>
      <c r="G1693" s="370"/>
      <c r="H1693" s="472"/>
      <c r="I1693" s="500"/>
      <c r="J1693" s="382"/>
      <c r="K1693" s="472"/>
      <c r="L1693" s="500"/>
      <c r="M1693" s="417"/>
      <c r="N1693" s="500"/>
      <c r="O1693" s="473"/>
      <c r="P1693" s="474"/>
    </row>
    <row r="1694" spans="1:16" ht="40.5" customHeight="1" x14ac:dyDescent="0.25">
      <c r="A1694" s="380" t="s">
        <v>608</v>
      </c>
      <c r="B1694" s="415"/>
      <c r="C1694" s="366"/>
      <c r="D1694" s="367">
        <v>22</v>
      </c>
      <c r="E1694" s="376" t="s">
        <v>252</v>
      </c>
      <c r="F1694" s="382"/>
      <c r="G1694" s="370"/>
      <c r="H1694" s="382">
        <v>0</v>
      </c>
      <c r="I1694" s="416"/>
      <c r="J1694" s="382"/>
      <c r="K1694" s="382"/>
      <c r="L1694" s="416"/>
      <c r="M1694" s="417"/>
      <c r="N1694" s="416"/>
      <c r="O1694" s="418"/>
      <c r="P1694" s="357"/>
    </row>
    <row r="1695" spans="1:16" ht="40.5" customHeight="1" x14ac:dyDescent="0.25">
      <c r="A1695" s="380" t="s">
        <v>609</v>
      </c>
      <c r="B1695" s="415"/>
      <c r="C1695" s="366"/>
      <c r="D1695" s="367">
        <v>2371</v>
      </c>
      <c r="E1695" s="376" t="s">
        <v>371</v>
      </c>
      <c r="F1695" s="382"/>
      <c r="G1695" s="370"/>
      <c r="H1695" s="382">
        <v>0</v>
      </c>
      <c r="I1695" s="416"/>
      <c r="J1695" s="382"/>
      <c r="K1695" s="382"/>
      <c r="L1695" s="416"/>
      <c r="M1695" s="417"/>
      <c r="N1695" s="416"/>
      <c r="O1695" s="418"/>
      <c r="P1695" s="357"/>
    </row>
    <row r="1696" spans="1:16" ht="40.5" customHeight="1" x14ac:dyDescent="0.25">
      <c r="A1696" s="380" t="s">
        <v>610</v>
      </c>
      <c r="B1696" s="415"/>
      <c r="C1696" s="366"/>
      <c r="D1696" s="421">
        <v>2366</v>
      </c>
      <c r="E1696" s="376" t="s">
        <v>631</v>
      </c>
      <c r="F1696" s="382">
        <v>266104697</v>
      </c>
      <c r="G1696" s="382">
        <v>266104697</v>
      </c>
      <c r="H1696" s="382">
        <v>266104697</v>
      </c>
      <c r="I1696" s="416"/>
      <c r="J1696" s="382"/>
      <c r="K1696" s="382"/>
      <c r="L1696" s="416"/>
      <c r="M1696" s="417"/>
      <c r="N1696" s="416"/>
      <c r="O1696" s="418"/>
      <c r="P1696" s="357"/>
    </row>
    <row r="1697" spans="1:16" ht="40.5" customHeight="1" x14ac:dyDescent="0.25">
      <c r="A1697" s="764" t="s">
        <v>611</v>
      </c>
      <c r="B1697" s="415"/>
      <c r="C1697" s="366"/>
      <c r="D1697" s="367">
        <v>2387</v>
      </c>
      <c r="E1697" s="376" t="s">
        <v>329</v>
      </c>
      <c r="F1697" s="382">
        <v>0</v>
      </c>
      <c r="G1697" s="370">
        <v>0</v>
      </c>
      <c r="H1697" s="382">
        <v>0</v>
      </c>
      <c r="I1697" s="498"/>
      <c r="J1697" s="382"/>
      <c r="K1697" s="478"/>
      <c r="L1697" s="498"/>
      <c r="M1697" s="417"/>
      <c r="N1697" s="498"/>
      <c r="O1697" s="1032"/>
      <c r="P1697" s="495"/>
    </row>
    <row r="1698" spans="1:16" ht="40.5" customHeight="1" x14ac:dyDescent="0.25">
      <c r="A1698" s="764"/>
      <c r="B1698" s="415"/>
      <c r="C1698" s="366"/>
      <c r="D1698" s="367">
        <v>2385</v>
      </c>
      <c r="E1698" s="376" t="s">
        <v>632</v>
      </c>
      <c r="F1698" s="382"/>
      <c r="G1698" s="370"/>
      <c r="H1698" s="382"/>
      <c r="I1698" s="499"/>
      <c r="J1698" s="382"/>
      <c r="K1698" s="479"/>
      <c r="L1698" s="499"/>
      <c r="M1698" s="417"/>
      <c r="N1698" s="499"/>
      <c r="O1698" s="1033"/>
      <c r="P1698" s="496"/>
    </row>
    <row r="1699" spans="1:16" ht="40.5" customHeight="1" x14ac:dyDescent="0.25">
      <c r="A1699" s="764"/>
      <c r="B1699" s="415"/>
      <c r="C1699" s="366"/>
      <c r="D1699" s="367">
        <v>2879</v>
      </c>
      <c r="E1699" s="422" t="s">
        <v>193</v>
      </c>
      <c r="F1699" s="382"/>
      <c r="G1699" s="370"/>
      <c r="H1699" s="382"/>
      <c r="I1699" s="500"/>
      <c r="J1699" s="382"/>
      <c r="K1699" s="480"/>
      <c r="L1699" s="500"/>
      <c r="M1699" s="417"/>
      <c r="N1699" s="500"/>
      <c r="O1699" s="1034"/>
      <c r="P1699" s="520"/>
    </row>
    <row r="1700" spans="1:16" ht="40.5" customHeight="1" x14ac:dyDescent="0.25">
      <c r="A1700" s="380" t="s">
        <v>612</v>
      </c>
      <c r="B1700" s="415"/>
      <c r="C1700" s="366"/>
      <c r="D1700" s="367">
        <v>2884</v>
      </c>
      <c r="E1700" s="376" t="s">
        <v>633</v>
      </c>
      <c r="F1700" s="382">
        <v>0</v>
      </c>
      <c r="G1700" s="370">
        <v>0</v>
      </c>
      <c r="H1700" s="382">
        <v>0</v>
      </c>
      <c r="I1700" s="416"/>
      <c r="J1700" s="382"/>
      <c r="K1700" s="382"/>
      <c r="L1700" s="416"/>
      <c r="M1700" s="417"/>
      <c r="N1700" s="416"/>
      <c r="O1700" s="418"/>
      <c r="P1700" s="357"/>
    </row>
    <row r="1701" spans="1:16" ht="40.5" customHeight="1" x14ac:dyDescent="0.25">
      <c r="A1701" s="432" t="s">
        <v>613</v>
      </c>
      <c r="B1701" s="415"/>
      <c r="C1701" s="366"/>
      <c r="D1701" s="376">
        <v>2384</v>
      </c>
      <c r="E1701" s="376" t="s">
        <v>192</v>
      </c>
      <c r="F1701" s="382">
        <v>27777456</v>
      </c>
      <c r="G1701" s="382">
        <v>27777456</v>
      </c>
      <c r="H1701" s="382">
        <v>27777456</v>
      </c>
      <c r="I1701" s="416"/>
      <c r="J1701" s="382"/>
      <c r="K1701" s="382"/>
      <c r="L1701" s="416"/>
      <c r="M1701" s="417"/>
      <c r="N1701" s="416"/>
      <c r="O1701" s="418"/>
      <c r="P1701" s="357"/>
    </row>
    <row r="1702" spans="1:16" ht="40.5" customHeight="1" x14ac:dyDescent="0.25">
      <c r="A1702" s="380" t="s">
        <v>614</v>
      </c>
      <c r="B1702" s="415"/>
      <c r="C1702" s="366"/>
      <c r="D1702" s="421">
        <v>2386</v>
      </c>
      <c r="E1702" s="422" t="s">
        <v>329</v>
      </c>
      <c r="F1702" s="382">
        <v>41644050</v>
      </c>
      <c r="G1702" s="382">
        <v>41644050</v>
      </c>
      <c r="H1702" s="382">
        <v>41644050</v>
      </c>
      <c r="I1702" s="416"/>
      <c r="J1702" s="382"/>
      <c r="K1702" s="382"/>
      <c r="L1702" s="416"/>
      <c r="M1702" s="417"/>
      <c r="N1702" s="416"/>
      <c r="O1702" s="418"/>
      <c r="P1702" s="357"/>
    </row>
    <row r="1703" spans="1:16" ht="40.5" customHeight="1" x14ac:dyDescent="0.25">
      <c r="A1703" s="380" t="s">
        <v>615</v>
      </c>
      <c r="B1703" s="415"/>
      <c r="C1703" s="366"/>
      <c r="D1703" s="421">
        <v>2878</v>
      </c>
      <c r="E1703" s="422" t="s">
        <v>193</v>
      </c>
      <c r="F1703" s="382">
        <v>42411600</v>
      </c>
      <c r="G1703" s="382">
        <v>42411600</v>
      </c>
      <c r="H1703" s="382">
        <v>42411600</v>
      </c>
      <c r="I1703" s="416"/>
      <c r="J1703" s="382"/>
      <c r="K1703" s="382"/>
      <c r="L1703" s="416"/>
      <c r="M1703" s="417"/>
      <c r="N1703" s="416"/>
      <c r="O1703" s="418"/>
      <c r="P1703" s="357"/>
    </row>
    <row r="1704" spans="1:16" ht="40.5" customHeight="1" x14ac:dyDescent="0.25">
      <c r="A1704" s="380" t="s">
        <v>616</v>
      </c>
      <c r="B1704" s="415"/>
      <c r="C1704" s="366"/>
      <c r="D1704" s="376"/>
      <c r="E1704" s="376"/>
      <c r="F1704" s="427">
        <v>0</v>
      </c>
      <c r="G1704" s="370">
        <v>0</v>
      </c>
      <c r="H1704" s="382">
        <v>0</v>
      </c>
      <c r="I1704" s="416"/>
      <c r="J1704" s="382"/>
      <c r="K1704" s="382"/>
      <c r="L1704" s="416"/>
      <c r="M1704" s="417"/>
      <c r="N1704" s="416"/>
      <c r="O1704" s="418"/>
      <c r="P1704" s="357"/>
    </row>
    <row r="1705" spans="1:16" ht="40.5" customHeight="1" x14ac:dyDescent="0.25">
      <c r="A1705" s="380" t="s">
        <v>617</v>
      </c>
      <c r="B1705" s="423"/>
      <c r="C1705" s="366"/>
      <c r="D1705" s="421">
        <v>2367</v>
      </c>
      <c r="E1705" s="422" t="s">
        <v>268</v>
      </c>
      <c r="F1705" s="429">
        <v>10746652</v>
      </c>
      <c r="G1705" s="429">
        <v>10746652</v>
      </c>
      <c r="H1705" s="429">
        <v>10746652</v>
      </c>
      <c r="I1705" s="424"/>
      <c r="J1705" s="424"/>
      <c r="K1705" s="417"/>
      <c r="L1705" s="417"/>
      <c r="M1705" s="417"/>
      <c r="N1705" s="417"/>
      <c r="O1705" s="425"/>
      <c r="P1705" s="419"/>
    </row>
    <row r="1706" spans="1:16" ht="40.5" customHeight="1" x14ac:dyDescent="0.25">
      <c r="A1706" s="380" t="s">
        <v>618</v>
      </c>
      <c r="B1706" s="423"/>
      <c r="C1706" s="366"/>
      <c r="D1706" s="376"/>
      <c r="E1706" s="376"/>
      <c r="F1706" s="429">
        <v>0</v>
      </c>
      <c r="G1706" s="431">
        <v>0</v>
      </c>
      <c r="H1706" s="431">
        <v>0</v>
      </c>
      <c r="I1706" s="424"/>
      <c r="J1706" s="424"/>
      <c r="K1706" s="417"/>
      <c r="L1706" s="417"/>
      <c r="M1706" s="417"/>
      <c r="N1706" s="417"/>
      <c r="O1706" s="425"/>
      <c r="P1706" s="424"/>
    </row>
    <row r="1707" spans="1:16" ht="40.5" customHeight="1" x14ac:dyDescent="0.25">
      <c r="A1707" s="380" t="s">
        <v>619</v>
      </c>
      <c r="B1707" s="423"/>
      <c r="C1707" s="366"/>
      <c r="D1707" s="421">
        <v>2374</v>
      </c>
      <c r="E1707" s="422" t="s">
        <v>256</v>
      </c>
      <c r="F1707" s="429">
        <v>22487251.5</v>
      </c>
      <c r="G1707" s="429">
        <v>22487251.5</v>
      </c>
      <c r="H1707" s="429">
        <v>22487251.5</v>
      </c>
      <c r="I1707" s="424"/>
      <c r="J1707" s="424"/>
      <c r="K1707" s="417"/>
      <c r="L1707" s="417"/>
      <c r="M1707" s="417"/>
      <c r="N1707" s="417"/>
      <c r="O1707" s="417"/>
      <c r="P1707" s="424"/>
    </row>
    <row r="1708" spans="1:16" ht="40.5" customHeight="1" x14ac:dyDescent="0.25">
      <c r="A1708" s="380" t="s">
        <v>620</v>
      </c>
      <c r="B1708" s="423"/>
      <c r="C1708" s="366"/>
      <c r="D1708" s="376">
        <v>2381</v>
      </c>
      <c r="E1708" s="376" t="s">
        <v>634</v>
      </c>
      <c r="F1708" s="429">
        <v>23726279.5</v>
      </c>
      <c r="G1708" s="429">
        <v>23726279.5</v>
      </c>
      <c r="H1708" s="429">
        <v>23726279.5</v>
      </c>
      <c r="I1708" s="424"/>
      <c r="J1708" s="424"/>
      <c r="K1708" s="417"/>
      <c r="L1708" s="417"/>
      <c r="M1708" s="417"/>
      <c r="N1708" s="417"/>
      <c r="O1708" s="417"/>
      <c r="P1708" s="424"/>
    </row>
    <row r="1709" spans="1:16" ht="40.5" customHeight="1" x14ac:dyDescent="0.25">
      <c r="A1709" s="764" t="s">
        <v>621</v>
      </c>
      <c r="B1709" s="423"/>
      <c r="C1709" s="366"/>
      <c r="D1709" s="1031">
        <v>4030</v>
      </c>
      <c r="E1709" s="469" t="s">
        <v>268</v>
      </c>
      <c r="F1709" s="429">
        <v>74375000</v>
      </c>
      <c r="G1709" s="489">
        <f>SUM(F1709:F1710)</f>
        <v>148750000</v>
      </c>
      <c r="H1709" s="489">
        <f>SUM(G1709)</f>
        <v>148750000</v>
      </c>
      <c r="I1709" s="424"/>
      <c r="J1709" s="424"/>
      <c r="K1709" s="417"/>
      <c r="L1709" s="417"/>
      <c r="M1709" s="417"/>
      <c r="N1709" s="417"/>
      <c r="O1709" s="417"/>
      <c r="P1709" s="424"/>
    </row>
    <row r="1710" spans="1:16" ht="40.5" customHeight="1" x14ac:dyDescent="0.25">
      <c r="A1710" s="764"/>
      <c r="B1710" s="423"/>
      <c r="C1710" s="366"/>
      <c r="D1710" s="1031"/>
      <c r="E1710" s="469"/>
      <c r="F1710" s="429">
        <v>74375000</v>
      </c>
      <c r="G1710" s="490"/>
      <c r="H1710" s="490"/>
      <c r="I1710" s="424"/>
      <c r="J1710" s="424"/>
      <c r="K1710" s="417"/>
      <c r="L1710" s="417"/>
      <c r="M1710" s="417"/>
      <c r="N1710" s="417"/>
      <c r="O1710" s="417"/>
      <c r="P1710" s="424"/>
    </row>
    <row r="1711" spans="1:16" ht="40.5" customHeight="1" x14ac:dyDescent="0.25">
      <c r="A1711" s="380" t="s">
        <v>622</v>
      </c>
      <c r="B1711" s="423"/>
      <c r="C1711" s="366"/>
      <c r="D1711" s="376"/>
      <c r="E1711" s="376"/>
      <c r="F1711" s="428">
        <v>0</v>
      </c>
      <c r="G1711" s="426">
        <v>0</v>
      </c>
      <c r="H1711" s="426">
        <v>0</v>
      </c>
      <c r="I1711" s="424"/>
      <c r="J1711" s="424"/>
      <c r="K1711" s="417"/>
      <c r="L1711" s="417"/>
      <c r="M1711" s="417"/>
      <c r="N1711" s="417"/>
      <c r="O1711" s="417"/>
      <c r="P1711" s="424"/>
    </row>
    <row r="1712" spans="1:16" ht="40.5" customHeight="1" x14ac:dyDescent="0.25">
      <c r="A1712" s="380" t="s">
        <v>623</v>
      </c>
      <c r="B1712" s="423"/>
      <c r="C1712" s="366"/>
      <c r="D1712" s="376"/>
      <c r="E1712" s="376"/>
      <c r="F1712" s="426">
        <v>0</v>
      </c>
      <c r="G1712" s="426">
        <v>0</v>
      </c>
      <c r="H1712" s="426">
        <v>0</v>
      </c>
      <c r="I1712" s="424"/>
      <c r="J1712" s="424"/>
      <c r="K1712" s="417"/>
      <c r="L1712" s="417"/>
      <c r="M1712" s="417"/>
      <c r="N1712" s="417"/>
      <c r="O1712" s="417"/>
      <c r="P1712" s="424"/>
    </row>
    <row r="1713" spans="1:16" ht="40.5" customHeight="1" x14ac:dyDescent="0.25">
      <c r="A1713" s="380" t="s">
        <v>624</v>
      </c>
      <c r="B1713" s="423"/>
      <c r="C1713" s="366"/>
      <c r="D1713" s="376"/>
      <c r="E1713" s="376"/>
      <c r="F1713" s="426">
        <v>0</v>
      </c>
      <c r="G1713" s="426">
        <v>0</v>
      </c>
      <c r="H1713" s="426">
        <v>0</v>
      </c>
      <c r="I1713" s="424"/>
      <c r="J1713" s="424"/>
      <c r="K1713" s="417"/>
      <c r="L1713" s="417"/>
      <c r="M1713" s="417"/>
      <c r="N1713" s="417"/>
      <c r="O1713" s="417"/>
      <c r="P1713" s="424"/>
    </row>
    <row r="1714" spans="1:16" ht="40.5" customHeight="1" x14ac:dyDescent="0.25">
      <c r="A1714" s="380" t="s">
        <v>625</v>
      </c>
      <c r="B1714" s="423"/>
      <c r="C1714" s="366"/>
      <c r="D1714" s="376">
        <v>4343</v>
      </c>
      <c r="E1714" s="376" t="s">
        <v>635</v>
      </c>
      <c r="F1714" s="426">
        <v>0</v>
      </c>
      <c r="G1714" s="426">
        <v>0</v>
      </c>
      <c r="H1714" s="426">
        <v>0</v>
      </c>
      <c r="I1714" s="424"/>
      <c r="J1714" s="424"/>
      <c r="K1714" s="417"/>
      <c r="L1714" s="417"/>
      <c r="M1714" s="417"/>
      <c r="N1714" s="417"/>
      <c r="O1714" s="417"/>
      <c r="P1714" s="424"/>
    </row>
    <row r="1715" spans="1:16" ht="40.5" customHeight="1" x14ac:dyDescent="0.25">
      <c r="A1715" s="380" t="s">
        <v>626</v>
      </c>
      <c r="B1715" s="423"/>
      <c r="C1715" s="366"/>
      <c r="D1715" s="376"/>
      <c r="E1715" s="376"/>
      <c r="F1715" s="426">
        <v>0</v>
      </c>
      <c r="G1715" s="424">
        <v>0</v>
      </c>
      <c r="H1715" s="424">
        <v>0</v>
      </c>
      <c r="I1715" s="424"/>
      <c r="J1715" s="424"/>
      <c r="K1715" s="417"/>
      <c r="L1715" s="417"/>
      <c r="M1715" s="417"/>
      <c r="N1715" s="417"/>
      <c r="O1715" s="417"/>
      <c r="P1715" s="424"/>
    </row>
    <row r="1716" spans="1:16" ht="40.5" customHeight="1" x14ac:dyDescent="0.25">
      <c r="A1716" s="466" t="s">
        <v>627</v>
      </c>
      <c r="B1716" s="468"/>
      <c r="C1716" s="469"/>
      <c r="D1716" s="470">
        <v>3986</v>
      </c>
      <c r="E1716" s="471" t="s">
        <v>636</v>
      </c>
      <c r="F1716" s="382">
        <v>405800000</v>
      </c>
      <c r="G1716" s="491">
        <f>SUM(F1716:F1720)</f>
        <v>1489000000</v>
      </c>
      <c r="H1716" s="491">
        <f>SUM(G1716)</f>
        <v>1489000000</v>
      </c>
      <c r="I1716" s="492"/>
      <c r="J1716" s="492"/>
      <c r="K1716" s="468"/>
      <c r="L1716" s="468"/>
      <c r="M1716" s="417"/>
      <c r="N1716" s="468"/>
      <c r="O1716" s="468"/>
      <c r="P1716" s="492"/>
    </row>
    <row r="1717" spans="1:16" ht="40.5" customHeight="1" x14ac:dyDescent="0.25">
      <c r="A1717" s="467"/>
      <c r="B1717" s="468"/>
      <c r="C1717" s="469"/>
      <c r="D1717" s="470"/>
      <c r="E1717" s="471"/>
      <c r="F1717" s="382">
        <v>181650000</v>
      </c>
      <c r="G1717" s="491"/>
      <c r="H1717" s="491"/>
      <c r="I1717" s="492"/>
      <c r="J1717" s="492"/>
      <c r="K1717" s="468"/>
      <c r="L1717" s="468"/>
      <c r="M1717" s="361"/>
      <c r="N1717" s="468"/>
      <c r="O1717" s="468"/>
      <c r="P1717" s="492"/>
    </row>
    <row r="1718" spans="1:16" ht="40.5" customHeight="1" x14ac:dyDescent="0.25">
      <c r="A1718" s="467"/>
      <c r="B1718" s="468"/>
      <c r="C1718" s="469"/>
      <c r="D1718" s="470"/>
      <c r="E1718" s="471"/>
      <c r="F1718" s="382">
        <v>181650000</v>
      </c>
      <c r="G1718" s="491"/>
      <c r="H1718" s="491"/>
      <c r="I1718" s="492"/>
      <c r="J1718" s="492"/>
      <c r="K1718" s="468"/>
      <c r="L1718" s="468"/>
      <c r="M1718" s="361"/>
      <c r="N1718" s="468"/>
      <c r="O1718" s="468"/>
      <c r="P1718" s="492"/>
    </row>
    <row r="1719" spans="1:16" ht="40.5" customHeight="1" x14ac:dyDescent="0.25">
      <c r="A1719" s="467"/>
      <c r="B1719" s="468"/>
      <c r="C1719" s="469"/>
      <c r="D1719" s="470"/>
      <c r="E1719" s="471"/>
      <c r="F1719" s="382">
        <v>356600000</v>
      </c>
      <c r="G1719" s="491"/>
      <c r="H1719" s="491"/>
      <c r="I1719" s="492"/>
      <c r="J1719" s="492"/>
      <c r="K1719" s="468"/>
      <c r="L1719" s="468"/>
      <c r="M1719" s="361"/>
      <c r="N1719" s="468"/>
      <c r="O1719" s="468"/>
      <c r="P1719" s="492"/>
    </row>
    <row r="1720" spans="1:16" ht="40.5" customHeight="1" x14ac:dyDescent="0.25">
      <c r="A1720" s="467"/>
      <c r="B1720" s="468"/>
      <c r="C1720" s="469"/>
      <c r="D1720" s="470"/>
      <c r="E1720" s="471"/>
      <c r="F1720" s="382">
        <v>363300000</v>
      </c>
      <c r="G1720" s="491"/>
      <c r="H1720" s="491"/>
      <c r="I1720" s="492"/>
      <c r="J1720" s="492"/>
      <c r="K1720" s="468"/>
      <c r="L1720" s="468"/>
      <c r="M1720" s="361"/>
      <c r="N1720" s="468"/>
      <c r="O1720" s="468"/>
      <c r="P1720" s="492"/>
    </row>
    <row r="1721" spans="1:16" ht="40.5" customHeight="1" x14ac:dyDescent="0.25">
      <c r="A1721" s="25"/>
      <c r="B1721" s="25"/>
      <c r="C1721" s="25"/>
      <c r="K1721" s="337"/>
      <c r="L1721" s="337"/>
      <c r="M1721" s="337"/>
      <c r="N1721" s="337"/>
      <c r="O1721" s="337"/>
    </row>
    <row r="1722" spans="1:16" ht="40.5" customHeight="1" x14ac:dyDescent="0.25">
      <c r="A1722" s="25"/>
      <c r="B1722" s="25"/>
      <c r="C1722" s="25"/>
      <c r="K1722" s="337"/>
      <c r="L1722" s="337"/>
      <c r="M1722" s="337"/>
      <c r="N1722" s="337"/>
      <c r="O1722" s="337"/>
    </row>
    <row r="1723" spans="1:16" ht="40.5" customHeight="1" x14ac:dyDescent="0.25">
      <c r="A1723" s="25"/>
      <c r="B1723" s="25"/>
      <c r="C1723" s="25"/>
      <c r="K1723" s="337"/>
      <c r="L1723" s="337"/>
      <c r="M1723" s="337"/>
      <c r="N1723" s="337"/>
      <c r="O1723" s="337"/>
    </row>
    <row r="1724" spans="1:16" ht="40.5" customHeight="1" x14ac:dyDescent="0.25">
      <c r="A1724" s="25"/>
      <c r="B1724" s="25"/>
      <c r="C1724" s="25"/>
      <c r="K1724" s="337"/>
      <c r="L1724" s="337"/>
      <c r="M1724" s="337"/>
      <c r="N1724" s="337"/>
      <c r="O1724" s="337"/>
    </row>
    <row r="1725" spans="1:16" ht="40.5" customHeight="1" x14ac:dyDescent="0.25">
      <c r="A1725" s="25"/>
      <c r="B1725" s="25"/>
      <c r="C1725" s="25"/>
      <c r="K1725" s="337"/>
      <c r="L1725" s="337"/>
      <c r="M1725" s="337"/>
      <c r="N1725" s="337"/>
      <c r="O1725" s="337"/>
    </row>
    <row r="1726" spans="1:16" ht="40.5" customHeight="1" x14ac:dyDescent="0.25">
      <c r="A1726" s="25"/>
      <c r="B1726" s="25"/>
      <c r="C1726" s="25"/>
      <c r="K1726" s="337"/>
      <c r="L1726" s="337"/>
      <c r="M1726" s="337"/>
      <c r="N1726" s="337"/>
      <c r="O1726" s="337"/>
    </row>
    <row r="1727" spans="1:16" ht="40.5" customHeight="1" x14ac:dyDescent="0.25">
      <c r="A1727" s="25"/>
      <c r="B1727" s="25"/>
      <c r="C1727" s="25"/>
      <c r="K1727" s="337"/>
      <c r="L1727" s="337"/>
      <c r="M1727" s="337"/>
      <c r="N1727" s="337"/>
      <c r="O1727" s="337"/>
    </row>
    <row r="1728" spans="1:16" ht="40.5" customHeight="1" x14ac:dyDescent="0.25">
      <c r="A1728" s="25"/>
      <c r="B1728" s="25"/>
      <c r="C1728" s="25"/>
      <c r="K1728" s="337"/>
      <c r="L1728" s="337"/>
      <c r="M1728" s="337"/>
      <c r="N1728" s="337"/>
      <c r="O1728" s="337"/>
    </row>
    <row r="1729" spans="1:15" ht="40.5" customHeight="1" x14ac:dyDescent="0.25">
      <c r="A1729" s="25"/>
      <c r="B1729" s="25"/>
      <c r="C1729" s="25"/>
      <c r="K1729" s="337"/>
      <c r="L1729" s="337"/>
      <c r="M1729" s="337"/>
      <c r="N1729" s="337"/>
      <c r="O1729" s="337"/>
    </row>
    <row r="1730" spans="1:15" ht="40.5" customHeight="1" x14ac:dyDescent="0.25">
      <c r="A1730" s="25"/>
      <c r="B1730" s="25"/>
      <c r="C1730" s="25"/>
      <c r="K1730" s="337"/>
      <c r="L1730" s="337"/>
      <c r="M1730" s="337"/>
      <c r="N1730" s="337"/>
      <c r="O1730" s="337"/>
    </row>
    <row r="1731" spans="1:15" ht="40.5" customHeight="1" x14ac:dyDescent="0.25">
      <c r="A1731" s="25"/>
      <c r="B1731" s="25"/>
      <c r="C1731" s="25"/>
      <c r="K1731" s="337"/>
      <c r="L1731" s="337"/>
      <c r="M1731" s="337"/>
      <c r="N1731" s="337"/>
      <c r="O1731" s="337"/>
    </row>
    <row r="1732" spans="1:15" ht="40.5" customHeight="1" x14ac:dyDescent="0.25">
      <c r="A1732" s="25"/>
      <c r="B1732" s="25"/>
      <c r="C1732" s="25"/>
      <c r="K1732" s="337"/>
      <c r="L1732" s="337"/>
      <c r="M1732" s="337"/>
      <c r="N1732" s="337"/>
      <c r="O1732" s="337"/>
    </row>
    <row r="1733" spans="1:15" ht="40.5" customHeight="1" x14ac:dyDescent="0.25">
      <c r="A1733" s="25"/>
      <c r="B1733" s="25"/>
      <c r="C1733" s="25"/>
      <c r="K1733" s="337"/>
      <c r="L1733" s="337"/>
      <c r="M1733" s="337"/>
      <c r="N1733" s="337"/>
      <c r="O1733" s="337"/>
    </row>
    <row r="1734" spans="1:15" ht="40.5" customHeight="1" x14ac:dyDescent="0.25">
      <c r="A1734" s="25"/>
      <c r="B1734" s="25"/>
      <c r="C1734" s="25"/>
      <c r="K1734" s="337"/>
      <c r="L1734" s="337"/>
      <c r="M1734" s="337"/>
      <c r="N1734" s="337"/>
      <c r="O1734" s="337"/>
    </row>
    <row r="1735" spans="1:15" ht="40.5" customHeight="1" x14ac:dyDescent="0.25">
      <c r="A1735" s="25"/>
      <c r="B1735" s="25"/>
      <c r="C1735" s="25"/>
      <c r="K1735" s="337"/>
      <c r="L1735" s="337"/>
      <c r="M1735" s="337"/>
      <c r="N1735" s="337"/>
      <c r="O1735" s="337"/>
    </row>
    <row r="1736" spans="1:15" ht="40.5" customHeight="1" x14ac:dyDescent="0.25">
      <c r="A1736" s="25"/>
      <c r="B1736" s="25"/>
      <c r="C1736" s="25"/>
      <c r="K1736" s="337"/>
      <c r="L1736" s="337"/>
      <c r="M1736" s="337"/>
      <c r="N1736" s="337"/>
      <c r="O1736" s="337"/>
    </row>
    <row r="1737" spans="1:15" ht="40.5" customHeight="1" x14ac:dyDescent="0.25">
      <c r="A1737" s="25"/>
      <c r="B1737" s="25"/>
      <c r="C1737" s="25"/>
      <c r="K1737" s="337"/>
      <c r="L1737" s="337"/>
      <c r="M1737" s="337"/>
      <c r="N1737" s="337"/>
      <c r="O1737" s="337"/>
    </row>
    <row r="1738" spans="1:15" ht="40.5" customHeight="1" x14ac:dyDescent="0.25">
      <c r="A1738" s="25"/>
      <c r="B1738" s="25"/>
      <c r="C1738" s="25"/>
      <c r="K1738" s="337"/>
      <c r="L1738" s="337"/>
      <c r="M1738" s="337"/>
      <c r="N1738" s="337"/>
      <c r="O1738" s="337"/>
    </row>
    <row r="1739" spans="1:15" ht="40.5" customHeight="1" x14ac:dyDescent="0.25">
      <c r="A1739" s="25"/>
      <c r="B1739" s="25"/>
      <c r="C1739" s="25"/>
      <c r="K1739" s="337"/>
      <c r="L1739" s="337"/>
      <c r="M1739" s="337"/>
      <c r="N1739" s="337"/>
      <c r="O1739" s="337"/>
    </row>
    <row r="1740" spans="1:15" ht="40.5" customHeight="1" x14ac:dyDescent="0.25">
      <c r="A1740" s="25"/>
      <c r="B1740" s="25"/>
      <c r="C1740" s="25"/>
      <c r="K1740" s="337"/>
      <c r="L1740" s="337"/>
      <c r="M1740" s="337"/>
      <c r="N1740" s="337"/>
      <c r="O1740" s="337"/>
    </row>
    <row r="1741" spans="1:15" ht="40.5" customHeight="1" x14ac:dyDescent="0.25">
      <c r="A1741" s="25"/>
      <c r="B1741" s="25"/>
      <c r="C1741" s="25"/>
      <c r="K1741" s="337"/>
      <c r="L1741" s="337"/>
      <c r="M1741" s="337"/>
      <c r="N1741" s="337"/>
      <c r="O1741" s="337"/>
    </row>
    <row r="1742" spans="1:15" ht="40.5" customHeight="1" x14ac:dyDescent="0.25"/>
    <row r="1743" spans="1:15" ht="40.5" customHeight="1" x14ac:dyDescent="0.25"/>
    <row r="1744" spans="1:15" ht="40.5" customHeight="1" x14ac:dyDescent="0.25"/>
    <row r="1745" ht="40.5" customHeight="1" x14ac:dyDescent="0.25"/>
    <row r="1746" ht="40.5" customHeight="1" x14ac:dyDescent="0.25"/>
    <row r="1747" ht="40.5" customHeight="1" x14ac:dyDescent="0.25"/>
    <row r="1748" ht="40.5" customHeight="1" x14ac:dyDescent="0.25"/>
    <row r="1749" ht="40.5" customHeight="1" x14ac:dyDescent="0.25"/>
    <row r="1750" ht="40.5" customHeight="1" x14ac:dyDescent="0.25"/>
    <row r="1751" ht="40.5" customHeight="1" x14ac:dyDescent="0.25"/>
    <row r="1752" ht="40.5" customHeight="1" x14ac:dyDescent="0.25"/>
  </sheetData>
  <dataConsolidate/>
  <mergeCells count="3629">
    <mergeCell ref="I1688:I1693"/>
    <mergeCell ref="L1684:L1687"/>
    <mergeCell ref="N1684:N1687"/>
    <mergeCell ref="L1688:L1693"/>
    <mergeCell ref="N1688:N1693"/>
    <mergeCell ref="I1697:I1699"/>
    <mergeCell ref="K1697:K1699"/>
    <mergeCell ref="L1697:L1699"/>
    <mergeCell ref="N1697:N1699"/>
    <mergeCell ref="O1697:O1699"/>
    <mergeCell ref="P1697:P1699"/>
    <mergeCell ref="O505:O524"/>
    <mergeCell ref="P505:P524"/>
    <mergeCell ref="J505:J524"/>
    <mergeCell ref="I1074:I1098"/>
    <mergeCell ref="I1399:I1434"/>
    <mergeCell ref="L1399:L1434"/>
    <mergeCell ref="N1399:N1434"/>
    <mergeCell ref="I1481:I1484"/>
    <mergeCell ref="L1481:L1484"/>
    <mergeCell ref="N1481:N1484"/>
    <mergeCell ref="I1552:I1602"/>
    <mergeCell ref="L1552:L1602"/>
    <mergeCell ref="N1552:N1602"/>
    <mergeCell ref="I1666:I1668"/>
    <mergeCell ref="L1666:L1668"/>
    <mergeCell ref="N1666:N1668"/>
    <mergeCell ref="K1490:K1528"/>
    <mergeCell ref="P1490:P1525"/>
    <mergeCell ref="P1062:P1066"/>
    <mergeCell ref="I1062:I1066"/>
    <mergeCell ref="J1062:J1063"/>
    <mergeCell ref="A1660:A1665"/>
    <mergeCell ref="A1666:A1668"/>
    <mergeCell ref="A1669:A1674"/>
    <mergeCell ref="A1677:A1682"/>
    <mergeCell ref="A1684:A1687"/>
    <mergeCell ref="A1688:A1693"/>
    <mergeCell ref="A1697:A1699"/>
    <mergeCell ref="A1709:A1710"/>
    <mergeCell ref="C1660:C1665"/>
    <mergeCell ref="C1666:C1668"/>
    <mergeCell ref="C1669:C1674"/>
    <mergeCell ref="D1660:D1661"/>
    <mergeCell ref="E1660:E1661"/>
    <mergeCell ref="D1666:D1668"/>
    <mergeCell ref="E1666:E1668"/>
    <mergeCell ref="D1669:D1674"/>
    <mergeCell ref="E1669:E1674"/>
    <mergeCell ref="D1677:D1678"/>
    <mergeCell ref="E1677:E1678"/>
    <mergeCell ref="D1680:D1681"/>
    <mergeCell ref="E1680:E1681"/>
    <mergeCell ref="E1688:E1689"/>
    <mergeCell ref="E1691:E1692"/>
    <mergeCell ref="D1709:D1710"/>
    <mergeCell ref="E1709:E1710"/>
    <mergeCell ref="O1610:O1612"/>
    <mergeCell ref="P1610:P1612"/>
    <mergeCell ref="B1443:B1445"/>
    <mergeCell ref="K1443:K1445"/>
    <mergeCell ref="I1443:I1445"/>
    <mergeCell ref="L1443:L1445"/>
    <mergeCell ref="N1443:N1445"/>
    <mergeCell ref="O1443:O1445"/>
    <mergeCell ref="P1443:P1445"/>
    <mergeCell ref="J1455:J1457"/>
    <mergeCell ref="K1455:K1457"/>
    <mergeCell ref="B1455:B1457"/>
    <mergeCell ref="L1455:L1457"/>
    <mergeCell ref="I1455:I1457"/>
    <mergeCell ref="N1455:N1457"/>
    <mergeCell ref="O1455:O1457"/>
    <mergeCell ref="P1455:P1457"/>
    <mergeCell ref="B1458:B1479"/>
    <mergeCell ref="K1458:K1479"/>
    <mergeCell ref="G1597:G1599"/>
    <mergeCell ref="G1600:G1602"/>
    <mergeCell ref="G1604:G1606"/>
    <mergeCell ref="G1607:G1609"/>
    <mergeCell ref="G1610:G1612"/>
    <mergeCell ref="D1552:D1554"/>
    <mergeCell ref="E1552:E1554"/>
    <mergeCell ref="D1555:D1556"/>
    <mergeCell ref="E1555:E1556"/>
    <mergeCell ref="D1588:D1590"/>
    <mergeCell ref="E1543:E1545"/>
    <mergeCell ref="K1062:K1066"/>
    <mergeCell ref="L1062:L1066"/>
    <mergeCell ref="N1062:N1066"/>
    <mergeCell ref="O1062:O1066"/>
    <mergeCell ref="K1074:K1098"/>
    <mergeCell ref="I1067:I1073"/>
    <mergeCell ref="I1099:I1116"/>
    <mergeCell ref="K1099:K1116"/>
    <mergeCell ref="L1099:L1116"/>
    <mergeCell ref="N1099:N1116"/>
    <mergeCell ref="O1099:O1116"/>
    <mergeCell ref="P1099:P1116"/>
    <mergeCell ref="I1031:I1032"/>
    <mergeCell ref="K1031:K1032"/>
    <mergeCell ref="L1031:L1032"/>
    <mergeCell ref="N1031:N1032"/>
    <mergeCell ref="O1031:O1032"/>
    <mergeCell ref="P1031:P1032"/>
    <mergeCell ref="I1033:I1035"/>
    <mergeCell ref="K1033:K1035"/>
    <mergeCell ref="L1033:L1035"/>
    <mergeCell ref="N1033:N1035"/>
    <mergeCell ref="O1033:O1035"/>
    <mergeCell ref="P1033:P1035"/>
    <mergeCell ref="I1036:I1061"/>
    <mergeCell ref="J1045:J1048"/>
    <mergeCell ref="J1054:J1057"/>
    <mergeCell ref="J1049:J1053"/>
    <mergeCell ref="K1036:K1061"/>
    <mergeCell ref="L1036:L1061"/>
    <mergeCell ref="N1036:N1061"/>
    <mergeCell ref="P1036:P1060"/>
    <mergeCell ref="P1000:P1002"/>
    <mergeCell ref="K1000:K1002"/>
    <mergeCell ref="L1000:L1002"/>
    <mergeCell ref="I1000:I1002"/>
    <mergeCell ref="N1000:N1002"/>
    <mergeCell ref="O1000:O1002"/>
    <mergeCell ref="I1003:I1030"/>
    <mergeCell ref="K1003:K1030"/>
    <mergeCell ref="L1003:L1030"/>
    <mergeCell ref="N1003:N1030"/>
    <mergeCell ref="P1003:P1030"/>
    <mergeCell ref="N980:N985"/>
    <mergeCell ref="O980:O985"/>
    <mergeCell ref="P980:P985"/>
    <mergeCell ref="I986:I991"/>
    <mergeCell ref="K986:K991"/>
    <mergeCell ref="L986:L991"/>
    <mergeCell ref="N986:N991"/>
    <mergeCell ref="O986:O991"/>
    <mergeCell ref="P986:P991"/>
    <mergeCell ref="I992:I993"/>
    <mergeCell ref="K992:K993"/>
    <mergeCell ref="L992:L993"/>
    <mergeCell ref="N992:N993"/>
    <mergeCell ref="O992:O993"/>
    <mergeCell ref="P992:P993"/>
    <mergeCell ref="I994:I999"/>
    <mergeCell ref="K994:K999"/>
    <mergeCell ref="L994:L999"/>
    <mergeCell ref="N994:N999"/>
    <mergeCell ref="O994:O999"/>
    <mergeCell ref="P994:P999"/>
    <mergeCell ref="H953:H958"/>
    <mergeCell ref="P953:P958"/>
    <mergeCell ref="K953:K958"/>
    <mergeCell ref="N953:N958"/>
    <mergeCell ref="O953:O958"/>
    <mergeCell ref="P959:P963"/>
    <mergeCell ref="K959:K963"/>
    <mergeCell ref="I959:I963"/>
    <mergeCell ref="L959:L963"/>
    <mergeCell ref="N959:N963"/>
    <mergeCell ref="O959:O963"/>
    <mergeCell ref="I964:I979"/>
    <mergeCell ref="K964:K979"/>
    <mergeCell ref="L964:L979"/>
    <mergeCell ref="N964:N979"/>
    <mergeCell ref="O964:O979"/>
    <mergeCell ref="P964:P979"/>
    <mergeCell ref="I980:I985"/>
    <mergeCell ref="K980:K985"/>
    <mergeCell ref="L980:L985"/>
    <mergeCell ref="K896:K898"/>
    <mergeCell ref="N896:N898"/>
    <mergeCell ref="O896:O898"/>
    <mergeCell ref="P896:P898"/>
    <mergeCell ref="J929:J930"/>
    <mergeCell ref="J932:J935"/>
    <mergeCell ref="J936:J938"/>
    <mergeCell ref="J939:J940"/>
    <mergeCell ref="J941:J942"/>
    <mergeCell ref="J945:J946"/>
    <mergeCell ref="J943:J944"/>
    <mergeCell ref="J947:J952"/>
    <mergeCell ref="L926:L952"/>
    <mergeCell ref="I926:I952"/>
    <mergeCell ref="K926:K952"/>
    <mergeCell ref="N926:N952"/>
    <mergeCell ref="J916:J919"/>
    <mergeCell ref="K916:K919"/>
    <mergeCell ref="P916:P919"/>
    <mergeCell ref="I916:I919"/>
    <mergeCell ref="N916:N919"/>
    <mergeCell ref="O916:O919"/>
    <mergeCell ref="J920:J925"/>
    <mergeCell ref="K920:K925"/>
    <mergeCell ref="P920:P925"/>
    <mergeCell ref="I920:I925"/>
    <mergeCell ref="L920:L925"/>
    <mergeCell ref="N920:N925"/>
    <mergeCell ref="O920:O925"/>
    <mergeCell ref="J926:J928"/>
    <mergeCell ref="O926:O952"/>
    <mergeCell ref="P926:P952"/>
    <mergeCell ref="P824:P825"/>
    <mergeCell ref="I826:I828"/>
    <mergeCell ref="K826:K828"/>
    <mergeCell ref="L826:L828"/>
    <mergeCell ref="N826:N828"/>
    <mergeCell ref="O826:O828"/>
    <mergeCell ref="P826:P828"/>
    <mergeCell ref="I835:I837"/>
    <mergeCell ref="K835:K837"/>
    <mergeCell ref="L835:L837"/>
    <mergeCell ref="N835:N837"/>
    <mergeCell ref="O835:O837"/>
    <mergeCell ref="P835:P837"/>
    <mergeCell ref="O833:O834"/>
    <mergeCell ref="P833:P834"/>
    <mergeCell ref="K851:K853"/>
    <mergeCell ref="I851:I853"/>
    <mergeCell ref="L851:L853"/>
    <mergeCell ref="N851:N853"/>
    <mergeCell ref="O851:O853"/>
    <mergeCell ref="P851:P853"/>
    <mergeCell ref="K830:K832"/>
    <mergeCell ref="O830:O832"/>
    <mergeCell ref="P830:P832"/>
    <mergeCell ref="K833:K834"/>
    <mergeCell ref="I833:I834"/>
    <mergeCell ref="L833:L834"/>
    <mergeCell ref="N833:N834"/>
    <mergeCell ref="O824:O825"/>
    <mergeCell ref="J738:J743"/>
    <mergeCell ref="J816:J817"/>
    <mergeCell ref="K816:K817"/>
    <mergeCell ref="I816:I817"/>
    <mergeCell ref="L816:L817"/>
    <mergeCell ref="N816:N817"/>
    <mergeCell ref="O816:O817"/>
    <mergeCell ref="P816:P817"/>
    <mergeCell ref="K818:K820"/>
    <mergeCell ref="I818:I820"/>
    <mergeCell ref="L818:L820"/>
    <mergeCell ref="N818:N820"/>
    <mergeCell ref="O818:O820"/>
    <mergeCell ref="P818:P820"/>
    <mergeCell ref="J821:J823"/>
    <mergeCell ref="K821:K823"/>
    <mergeCell ref="I821:I823"/>
    <mergeCell ref="L821:L823"/>
    <mergeCell ref="N821:N823"/>
    <mergeCell ref="O821:O823"/>
    <mergeCell ref="P821:P823"/>
    <mergeCell ref="I738:I743"/>
    <mergeCell ref="K738:K743"/>
    <mergeCell ref="L738:L743"/>
    <mergeCell ref="N738:N743"/>
    <mergeCell ref="O738:O743"/>
    <mergeCell ref="P738:P743"/>
    <mergeCell ref="L796:L815"/>
    <mergeCell ref="N796:N815"/>
    <mergeCell ref="O796:O815"/>
    <mergeCell ref="P796:P815"/>
    <mergeCell ref="I744:I759"/>
    <mergeCell ref="P590:P595"/>
    <mergeCell ref="O596:O597"/>
    <mergeCell ref="P596:P597"/>
    <mergeCell ref="B598:B602"/>
    <mergeCell ref="O598:O602"/>
    <mergeCell ref="P598:P602"/>
    <mergeCell ref="J618:J620"/>
    <mergeCell ref="C637:C642"/>
    <mergeCell ref="C643:C651"/>
    <mergeCell ref="C652:C654"/>
    <mergeCell ref="J642:J644"/>
    <mergeCell ref="J645:J647"/>
    <mergeCell ref="J648:J651"/>
    <mergeCell ref="A456:A459"/>
    <mergeCell ref="D456:D459"/>
    <mergeCell ref="E456:E457"/>
    <mergeCell ref="E458:E459"/>
    <mergeCell ref="C456:C459"/>
    <mergeCell ref="B456:B459"/>
    <mergeCell ref="H456:H459"/>
    <mergeCell ref="G456:G457"/>
    <mergeCell ref="G458:G459"/>
    <mergeCell ref="K456:K459"/>
    <mergeCell ref="I456:I459"/>
    <mergeCell ref="L456:L459"/>
    <mergeCell ref="N456:N459"/>
    <mergeCell ref="O456:O459"/>
    <mergeCell ref="P456:P459"/>
    <mergeCell ref="A460:A469"/>
    <mergeCell ref="C460:C469"/>
    <mergeCell ref="D460:D467"/>
    <mergeCell ref="E460:E464"/>
    <mergeCell ref="E465:E467"/>
    <mergeCell ref="D468:D469"/>
    <mergeCell ref="E468:E469"/>
    <mergeCell ref="G460:G464"/>
    <mergeCell ref="G465:G467"/>
    <mergeCell ref="G468:G469"/>
    <mergeCell ref="H460:H469"/>
    <mergeCell ref="B460:B469"/>
    <mergeCell ref="K460:K469"/>
    <mergeCell ref="I460:I469"/>
    <mergeCell ref="L460:L469"/>
    <mergeCell ref="N460:N469"/>
    <mergeCell ref="O425:O429"/>
    <mergeCell ref="P425:P429"/>
    <mergeCell ref="P430:P434"/>
    <mergeCell ref="O430:O434"/>
    <mergeCell ref="B435:B440"/>
    <mergeCell ref="O435:O440"/>
    <mergeCell ref="P435:P440"/>
    <mergeCell ref="B441:B444"/>
    <mergeCell ref="O441:O444"/>
    <mergeCell ref="P441:P444"/>
    <mergeCell ref="B445:B448"/>
    <mergeCell ref="O445:O448"/>
    <mergeCell ref="P445:P448"/>
    <mergeCell ref="B449:B455"/>
    <mergeCell ref="O449:O455"/>
    <mergeCell ref="P449:P455"/>
    <mergeCell ref="G432:G433"/>
    <mergeCell ref="G443:G444"/>
    <mergeCell ref="O460:O469"/>
    <mergeCell ref="P460:P469"/>
    <mergeCell ref="P206:P237"/>
    <mergeCell ref="O163:O172"/>
    <mergeCell ref="P163:P172"/>
    <mergeCell ref="O173:O198"/>
    <mergeCell ref="P173:P198"/>
    <mergeCell ref="O199:O205"/>
    <mergeCell ref="P199:P205"/>
    <mergeCell ref="J262:J263"/>
    <mergeCell ref="J264:J265"/>
    <mergeCell ref="J266:J268"/>
    <mergeCell ref="J272:J273"/>
    <mergeCell ref="J274:J275"/>
    <mergeCell ref="J276:J278"/>
    <mergeCell ref="J287:J292"/>
    <mergeCell ref="J293:J296"/>
    <mergeCell ref="J297:J299"/>
    <mergeCell ref="J218:J220"/>
    <mergeCell ref="J221:J223"/>
    <mergeCell ref="N206:N237"/>
    <mergeCell ref="O287:O299"/>
    <mergeCell ref="P287:P299"/>
    <mergeCell ref="N199:N205"/>
    <mergeCell ref="O238:O256"/>
    <mergeCell ref="P238:P256"/>
    <mergeCell ref="J224:J226"/>
    <mergeCell ref="J230:J231"/>
    <mergeCell ref="J232:J233"/>
    <mergeCell ref="J234:J235"/>
    <mergeCell ref="J236:J237"/>
    <mergeCell ref="O206:O237"/>
    <mergeCell ref="O257:O286"/>
    <mergeCell ref="M238:M256"/>
    <mergeCell ref="B896:B898"/>
    <mergeCell ref="C872:C881"/>
    <mergeCell ref="O344:O347"/>
    <mergeCell ref="P344:P347"/>
    <mergeCell ref="G352:G353"/>
    <mergeCell ref="G354:G356"/>
    <mergeCell ref="H352:H357"/>
    <mergeCell ref="I352:I357"/>
    <mergeCell ref="O584:O589"/>
    <mergeCell ref="P584:P589"/>
    <mergeCell ref="O590:O595"/>
    <mergeCell ref="N352:N357"/>
    <mergeCell ref="O352:O357"/>
    <mergeCell ref="P352:P357"/>
    <mergeCell ref="B1604:B1606"/>
    <mergeCell ref="I1604:I1606"/>
    <mergeCell ref="K1604:K1606"/>
    <mergeCell ref="L1604:L1606"/>
    <mergeCell ref="N1604:N1606"/>
    <mergeCell ref="O1604:O1606"/>
    <mergeCell ref="B1543:B1551"/>
    <mergeCell ref="I1543:I1551"/>
    <mergeCell ref="K1543:K1551"/>
    <mergeCell ref="L1543:L1551"/>
    <mergeCell ref="N1543:N1551"/>
    <mergeCell ref="O1543:O1551"/>
    <mergeCell ref="B1531:B1542"/>
    <mergeCell ref="I1531:I1542"/>
    <mergeCell ref="H1222:H1225"/>
    <mergeCell ref="C833:C834"/>
    <mergeCell ref="P1626:P1649"/>
    <mergeCell ref="B1622:B1625"/>
    <mergeCell ref="G1622:G1625"/>
    <mergeCell ref="I1622:I1625"/>
    <mergeCell ref="K1622:K1625"/>
    <mergeCell ref="L1622:L1625"/>
    <mergeCell ref="N1622:N1625"/>
    <mergeCell ref="O1622:O1625"/>
    <mergeCell ref="B1613:B1618"/>
    <mergeCell ref="K1613:K1618"/>
    <mergeCell ref="I1613:I1618"/>
    <mergeCell ref="L1613:L1618"/>
    <mergeCell ref="N1613:N1618"/>
    <mergeCell ref="B1607:B1609"/>
    <mergeCell ref="I1607:I1609"/>
    <mergeCell ref="L1607:L1609"/>
    <mergeCell ref="K1607:K1609"/>
    <mergeCell ref="O1613:O1618"/>
    <mergeCell ref="O1607:O1609"/>
    <mergeCell ref="N1607:N1609"/>
    <mergeCell ref="E1613:E1615"/>
    <mergeCell ref="D1616:D1618"/>
    <mergeCell ref="E1616:E1618"/>
    <mergeCell ref="D1620:D1621"/>
    <mergeCell ref="E1620:E1621"/>
    <mergeCell ref="D1622:D1625"/>
    <mergeCell ref="E1622:E1625"/>
    <mergeCell ref="G1613:G1615"/>
    <mergeCell ref="G1616:G1618"/>
    <mergeCell ref="H1620:H1621"/>
    <mergeCell ref="B1610:B1612"/>
    <mergeCell ref="K1610:K1612"/>
    <mergeCell ref="H1622:H1625"/>
    <mergeCell ref="G1650:G1653"/>
    <mergeCell ref="H1650:H1653"/>
    <mergeCell ref="I1650:I1653"/>
    <mergeCell ref="K1650:K1653"/>
    <mergeCell ref="L1650:L1653"/>
    <mergeCell ref="N1650:N1653"/>
    <mergeCell ref="O1650:O1653"/>
    <mergeCell ref="B1626:B1649"/>
    <mergeCell ref="L1626:L1649"/>
    <mergeCell ref="I1626:I1649"/>
    <mergeCell ref="K1626:K1649"/>
    <mergeCell ref="N1626:N1649"/>
    <mergeCell ref="D1642:D1649"/>
    <mergeCell ref="E1642:E1649"/>
    <mergeCell ref="D1650:D1651"/>
    <mergeCell ref="E1650:E1651"/>
    <mergeCell ref="D1652:D1653"/>
    <mergeCell ref="E1652:E1653"/>
    <mergeCell ref="O1626:O1649"/>
    <mergeCell ref="G1626:G1641"/>
    <mergeCell ref="G1642:G1649"/>
    <mergeCell ref="B926:B952"/>
    <mergeCell ref="B953:B958"/>
    <mergeCell ref="B959:B963"/>
    <mergeCell ref="D1257:D1258"/>
    <mergeCell ref="E1257:E1258"/>
    <mergeCell ref="D1260:D1261"/>
    <mergeCell ref="E1260:E1261"/>
    <mergeCell ref="D1262:D1275"/>
    <mergeCell ref="E1262:E1268"/>
    <mergeCell ref="E1269:E1275"/>
    <mergeCell ref="D1294:D1301"/>
    <mergeCell ref="E1294:E1297"/>
    <mergeCell ref="E1298:E1301"/>
    <mergeCell ref="D1302:D1305"/>
    <mergeCell ref="E1302:E1305"/>
    <mergeCell ref="B1226:B1231"/>
    <mergeCell ref="D1188:D1192"/>
    <mergeCell ref="E1188:E1192"/>
    <mergeCell ref="D1193:D1196"/>
    <mergeCell ref="E1193:E1196"/>
    <mergeCell ref="B1186:B1187"/>
    <mergeCell ref="D1197:D1198"/>
    <mergeCell ref="E1197:E1198"/>
    <mergeCell ref="D1199:D1200"/>
    <mergeCell ref="E1201:E1202"/>
    <mergeCell ref="D1203:D1204"/>
    <mergeCell ref="D1165:D1167"/>
    <mergeCell ref="E1165:E1167"/>
    <mergeCell ref="D1168:D1170"/>
    <mergeCell ref="D1205:D1210"/>
    <mergeCell ref="E1205:E1210"/>
    <mergeCell ref="D1109:D1113"/>
    <mergeCell ref="G899:G907"/>
    <mergeCell ref="G908:G915"/>
    <mergeCell ref="G916:G917"/>
    <mergeCell ref="G918:G919"/>
    <mergeCell ref="G920:G925"/>
    <mergeCell ref="H899:H915"/>
    <mergeCell ref="H916:H919"/>
    <mergeCell ref="H920:H925"/>
    <mergeCell ref="H821:H823"/>
    <mergeCell ref="H824:H825"/>
    <mergeCell ref="H826:H828"/>
    <mergeCell ref="G1120:G1122"/>
    <mergeCell ref="G1186:G1187"/>
    <mergeCell ref="G1188:G1192"/>
    <mergeCell ref="G1193:G1196"/>
    <mergeCell ref="G1197:G1198"/>
    <mergeCell ref="H1124:H1144"/>
    <mergeCell ref="G1147:G1152"/>
    <mergeCell ref="G1153:G1158"/>
    <mergeCell ref="H1147:H1170"/>
    <mergeCell ref="H1171:H1185"/>
    <mergeCell ref="G1171:G1174"/>
    <mergeCell ref="G1175:G1178"/>
    <mergeCell ref="H1186:H1187"/>
    <mergeCell ref="H882:H890"/>
    <mergeCell ref="H891:H895"/>
    <mergeCell ref="H830:H832"/>
    <mergeCell ref="H833:H834"/>
    <mergeCell ref="G854:G856"/>
    <mergeCell ref="H835:H837"/>
    <mergeCell ref="G835:G837"/>
    <mergeCell ref="H847:H850"/>
    <mergeCell ref="H854:H856"/>
    <mergeCell ref="H857:H859"/>
    <mergeCell ref="G896:G898"/>
    <mergeCell ref="O780:O787"/>
    <mergeCell ref="P780:P787"/>
    <mergeCell ref="J831:J832"/>
    <mergeCell ref="H838:H846"/>
    <mergeCell ref="P838:P842"/>
    <mergeCell ref="P843:P846"/>
    <mergeCell ref="O838:O846"/>
    <mergeCell ref="J857:J859"/>
    <mergeCell ref="I861:I871"/>
    <mergeCell ref="K861:K871"/>
    <mergeCell ref="L861:L871"/>
    <mergeCell ref="N861:N871"/>
    <mergeCell ref="O861:O871"/>
    <mergeCell ref="P861:P871"/>
    <mergeCell ref="I872:I881"/>
    <mergeCell ref="K872:K881"/>
    <mergeCell ref="L872:L881"/>
    <mergeCell ref="I830:I832"/>
    <mergeCell ref="K854:K856"/>
    <mergeCell ref="I854:I856"/>
    <mergeCell ref="I788:I795"/>
    <mergeCell ref="K788:K795"/>
    <mergeCell ref="L788:L795"/>
    <mergeCell ref="N788:N795"/>
    <mergeCell ref="O788:O795"/>
    <mergeCell ref="P788:P795"/>
    <mergeCell ref="I796:I815"/>
    <mergeCell ref="K796:K815"/>
    <mergeCell ref="G851:G853"/>
    <mergeCell ref="H780:H787"/>
    <mergeCell ref="H788:H795"/>
    <mergeCell ref="E814:E815"/>
    <mergeCell ref="D816:D817"/>
    <mergeCell ref="N780:N787"/>
    <mergeCell ref="L780:L787"/>
    <mergeCell ref="K780:K787"/>
    <mergeCell ref="I780:I787"/>
    <mergeCell ref="K824:K825"/>
    <mergeCell ref="J824:J825"/>
    <mergeCell ref="I824:I825"/>
    <mergeCell ref="H796:H815"/>
    <mergeCell ref="H816:H817"/>
    <mergeCell ref="H818:H820"/>
    <mergeCell ref="L824:L825"/>
    <mergeCell ref="N824:N825"/>
    <mergeCell ref="H851:H853"/>
    <mergeCell ref="L830:L832"/>
    <mergeCell ref="N830:N832"/>
    <mergeCell ref="K744:K759"/>
    <mergeCell ref="L744:L759"/>
    <mergeCell ref="N744:N759"/>
    <mergeCell ref="O744:O759"/>
    <mergeCell ref="P744:P759"/>
    <mergeCell ref="I760:I779"/>
    <mergeCell ref="K760:K779"/>
    <mergeCell ref="L760:L779"/>
    <mergeCell ref="N760:N779"/>
    <mergeCell ref="O760:O779"/>
    <mergeCell ref="P760:P779"/>
    <mergeCell ref="C760:C779"/>
    <mergeCell ref="G744:G751"/>
    <mergeCell ref="G752:G753"/>
    <mergeCell ref="H744:H759"/>
    <mergeCell ref="G766:G770"/>
    <mergeCell ref="G771:G775"/>
    <mergeCell ref="G776:G779"/>
    <mergeCell ref="H760:H779"/>
    <mergeCell ref="G760:G765"/>
    <mergeCell ref="D766:D775"/>
    <mergeCell ref="E766:E770"/>
    <mergeCell ref="E771:E775"/>
    <mergeCell ref="D776:D779"/>
    <mergeCell ref="E776:E779"/>
    <mergeCell ref="D760:D765"/>
    <mergeCell ref="E760:E765"/>
    <mergeCell ref="I723:I725"/>
    <mergeCell ref="K723:K725"/>
    <mergeCell ref="L723:L725"/>
    <mergeCell ref="N723:N725"/>
    <mergeCell ref="O723:O725"/>
    <mergeCell ref="P723:P725"/>
    <mergeCell ref="I726:I737"/>
    <mergeCell ref="K726:K737"/>
    <mergeCell ref="L726:L737"/>
    <mergeCell ref="N726:N737"/>
    <mergeCell ref="P726:P737"/>
    <mergeCell ref="O726:O737"/>
    <mergeCell ref="G726:G731"/>
    <mergeCell ref="G732:G733"/>
    <mergeCell ref="E723:E725"/>
    <mergeCell ref="J716:J718"/>
    <mergeCell ref="J719:J722"/>
    <mergeCell ref="H726:H737"/>
    <mergeCell ref="G734:G737"/>
    <mergeCell ref="I716:I718"/>
    <mergeCell ref="K716:K718"/>
    <mergeCell ref="L716:L718"/>
    <mergeCell ref="N716:N718"/>
    <mergeCell ref="J698:J704"/>
    <mergeCell ref="I698:I704"/>
    <mergeCell ref="I705:I708"/>
    <mergeCell ref="K698:K704"/>
    <mergeCell ref="K705:K708"/>
    <mergeCell ref="L698:L704"/>
    <mergeCell ref="N698:N704"/>
    <mergeCell ref="L705:L708"/>
    <mergeCell ref="N705:N708"/>
    <mergeCell ref="O716:O718"/>
    <mergeCell ref="P716:P718"/>
    <mergeCell ref="I719:I722"/>
    <mergeCell ref="K719:K722"/>
    <mergeCell ref="L719:L722"/>
    <mergeCell ref="N719:N722"/>
    <mergeCell ref="O719:O722"/>
    <mergeCell ref="P719:P722"/>
    <mergeCell ref="I709:I710"/>
    <mergeCell ref="K709:K710"/>
    <mergeCell ref="L709:L710"/>
    <mergeCell ref="N709:N710"/>
    <mergeCell ref="I711:I712"/>
    <mergeCell ref="K711:K712"/>
    <mergeCell ref="L711:L712"/>
    <mergeCell ref="N711:N712"/>
    <mergeCell ref="O711:O712"/>
    <mergeCell ref="O709:O710"/>
    <mergeCell ref="P709:P710"/>
    <mergeCell ref="P711:P712"/>
    <mergeCell ref="I713:I715"/>
    <mergeCell ref="K713:K715"/>
    <mergeCell ref="L713:L715"/>
    <mergeCell ref="N713:N715"/>
    <mergeCell ref="O713:O715"/>
    <mergeCell ref="P713:P715"/>
    <mergeCell ref="D1549:D1551"/>
    <mergeCell ref="E1549:E1551"/>
    <mergeCell ref="D1557:D1559"/>
    <mergeCell ref="E1557:E1559"/>
    <mergeCell ref="D1560:D1562"/>
    <mergeCell ref="E1560:E1562"/>
    <mergeCell ref="D1563:D1565"/>
    <mergeCell ref="E1563:E1565"/>
    <mergeCell ref="O668:O670"/>
    <mergeCell ref="P668:P670"/>
    <mergeCell ref="I671:I673"/>
    <mergeCell ref="K671:K673"/>
    <mergeCell ref="L671:L673"/>
    <mergeCell ref="N671:N673"/>
    <mergeCell ref="O671:O673"/>
    <mergeCell ref="P671:P673"/>
    <mergeCell ref="I674:I679"/>
    <mergeCell ref="K674:K679"/>
    <mergeCell ref="L674:L679"/>
    <mergeCell ref="N674:N679"/>
    <mergeCell ref="O674:O679"/>
    <mergeCell ref="P674:P679"/>
    <mergeCell ref="I680:I697"/>
    <mergeCell ref="K680:K697"/>
    <mergeCell ref="L680:L697"/>
    <mergeCell ref="N680:N697"/>
    <mergeCell ref="O680:O697"/>
    <mergeCell ref="P680:P697"/>
    <mergeCell ref="O698:O704"/>
    <mergeCell ref="P698:P704"/>
    <mergeCell ref="O705:O708"/>
    <mergeCell ref="P705:P708"/>
    <mergeCell ref="G1591:G1593"/>
    <mergeCell ref="G1594:G1596"/>
    <mergeCell ref="D1600:D1602"/>
    <mergeCell ref="E1600:E1602"/>
    <mergeCell ref="D1604:D1606"/>
    <mergeCell ref="E1604:E1606"/>
    <mergeCell ref="D1607:D1609"/>
    <mergeCell ref="E1607:E1609"/>
    <mergeCell ref="D1610:D1612"/>
    <mergeCell ref="E1610:E1612"/>
    <mergeCell ref="D1613:D1615"/>
    <mergeCell ref="D1571:D1572"/>
    <mergeCell ref="E1571:E1572"/>
    <mergeCell ref="H1543:H1551"/>
    <mergeCell ref="H1552:H1602"/>
    <mergeCell ref="H1604:H1606"/>
    <mergeCell ref="H1607:H1609"/>
    <mergeCell ref="H1610:H1612"/>
    <mergeCell ref="H1613:H1618"/>
    <mergeCell ref="D1573:D1575"/>
    <mergeCell ref="E1573:E1575"/>
    <mergeCell ref="D1576:D1578"/>
    <mergeCell ref="E1576:E1578"/>
    <mergeCell ref="D1579:D1581"/>
    <mergeCell ref="E1579:E1581"/>
    <mergeCell ref="D1582:D1584"/>
    <mergeCell ref="E1582:E1584"/>
    <mergeCell ref="D1585:D1587"/>
    <mergeCell ref="E1585:E1587"/>
    <mergeCell ref="E1546:E1548"/>
    <mergeCell ref="G1543:G1545"/>
    <mergeCell ref="G1546:G1548"/>
    <mergeCell ref="G1549:G1551"/>
    <mergeCell ref="G1552:G1554"/>
    <mergeCell ref="G1555:G1556"/>
    <mergeCell ref="G1557:G1559"/>
    <mergeCell ref="G1560:G1562"/>
    <mergeCell ref="G1563:G1565"/>
    <mergeCell ref="G1566:G1568"/>
    <mergeCell ref="G1569:G1570"/>
    <mergeCell ref="G1571:G1572"/>
    <mergeCell ref="G1573:G1575"/>
    <mergeCell ref="G1576:G1578"/>
    <mergeCell ref="G1579:G1581"/>
    <mergeCell ref="G1582:G1584"/>
    <mergeCell ref="G1585:G1587"/>
    <mergeCell ref="G1588:G1590"/>
    <mergeCell ref="D1566:D1568"/>
    <mergeCell ref="E1566:E1568"/>
    <mergeCell ref="D1569:D1570"/>
    <mergeCell ref="E1569:E1570"/>
    <mergeCell ref="A1543:A1551"/>
    <mergeCell ref="A1552:A1602"/>
    <mergeCell ref="A1604:A1606"/>
    <mergeCell ref="A1607:A1609"/>
    <mergeCell ref="A1610:A1612"/>
    <mergeCell ref="A1613:A1618"/>
    <mergeCell ref="A1620:A1621"/>
    <mergeCell ref="A1622:A1625"/>
    <mergeCell ref="A1626:A1649"/>
    <mergeCell ref="A1650:A1653"/>
    <mergeCell ref="A1654:A1659"/>
    <mergeCell ref="C1543:C1551"/>
    <mergeCell ref="C1552:C1554"/>
    <mergeCell ref="C1555:C1556"/>
    <mergeCell ref="C1557:C1559"/>
    <mergeCell ref="C1560:C1562"/>
    <mergeCell ref="C1563:C1565"/>
    <mergeCell ref="C1566:C1568"/>
    <mergeCell ref="C1569:C1570"/>
    <mergeCell ref="C1571:C1572"/>
    <mergeCell ref="C1573:C1575"/>
    <mergeCell ref="C1576:C1578"/>
    <mergeCell ref="C1579:C1581"/>
    <mergeCell ref="C1582:C1584"/>
    <mergeCell ref="C1585:C1587"/>
    <mergeCell ref="C1588:C1590"/>
    <mergeCell ref="C1591:C1593"/>
    <mergeCell ref="C1594:C1596"/>
    <mergeCell ref="C1597:C1599"/>
    <mergeCell ref="C1600:C1602"/>
    <mergeCell ref="C1604:C1606"/>
    <mergeCell ref="C1607:C1609"/>
    <mergeCell ref="B1650:B1653"/>
    <mergeCell ref="G1494:G1497"/>
    <mergeCell ref="G1498:G1501"/>
    <mergeCell ref="G1502:G1505"/>
    <mergeCell ref="G1508:G1511"/>
    <mergeCell ref="G1512:G1515"/>
    <mergeCell ref="G1517:G1520"/>
    <mergeCell ref="G1521:G1524"/>
    <mergeCell ref="G1525:G1528"/>
    <mergeCell ref="G1529:G1530"/>
    <mergeCell ref="G1531:G1534"/>
    <mergeCell ref="H1308:H1320"/>
    <mergeCell ref="H1321:H1325"/>
    <mergeCell ref="H1326:H1331"/>
    <mergeCell ref="H1335:H1339"/>
    <mergeCell ref="H1340:H1342"/>
    <mergeCell ref="H1343:H1349"/>
    <mergeCell ref="H1350:H1353"/>
    <mergeCell ref="H1354:H1375"/>
    <mergeCell ref="H1399:H1434"/>
    <mergeCell ref="H1435:H1438"/>
    <mergeCell ref="H1439:H1442"/>
    <mergeCell ref="H1443:H1445"/>
    <mergeCell ref="H1446:H1454"/>
    <mergeCell ref="H1455:H1457"/>
    <mergeCell ref="H1458:H1479"/>
    <mergeCell ref="H1481:H1484"/>
    <mergeCell ref="H1485:H1487"/>
    <mergeCell ref="H1488:H1489"/>
    <mergeCell ref="H1490:H1528"/>
    <mergeCell ref="H1529:H1530"/>
    <mergeCell ref="G1423:G1426"/>
    <mergeCell ref="G1435:G1438"/>
    <mergeCell ref="G1431:G1434"/>
    <mergeCell ref="G1485:G1487"/>
    <mergeCell ref="G1488:G1489"/>
    <mergeCell ref="G1490:G1493"/>
    <mergeCell ref="G1458:G1462"/>
    <mergeCell ref="G1463:G1467"/>
    <mergeCell ref="G1364:G1365"/>
    <mergeCell ref="G1366:G1367"/>
    <mergeCell ref="G1368:G1369"/>
    <mergeCell ref="G1370:G1371"/>
    <mergeCell ref="G1372:G1373"/>
    <mergeCell ref="G1374:G1375"/>
    <mergeCell ref="G1399:G1402"/>
    <mergeCell ref="G1403:G1406"/>
    <mergeCell ref="G1407:G1410"/>
    <mergeCell ref="G1411:G1414"/>
    <mergeCell ref="G1415:G1418"/>
    <mergeCell ref="G1419:G1422"/>
    <mergeCell ref="D1529:D1530"/>
    <mergeCell ref="E1529:E1530"/>
    <mergeCell ref="D1531:D1534"/>
    <mergeCell ref="E1531:E1534"/>
    <mergeCell ref="D1535:D1542"/>
    <mergeCell ref="E1535:E1538"/>
    <mergeCell ref="E1539:E1542"/>
    <mergeCell ref="G1316:G1320"/>
    <mergeCell ref="G1321:G1324"/>
    <mergeCell ref="G1326:G1329"/>
    <mergeCell ref="G1330:G1331"/>
    <mergeCell ref="G1335:G1339"/>
    <mergeCell ref="G1340:G1341"/>
    <mergeCell ref="G1343:G1345"/>
    <mergeCell ref="G1346:G1347"/>
    <mergeCell ref="G1348:G1349"/>
    <mergeCell ref="G1350:G1353"/>
    <mergeCell ref="G1354:G1355"/>
    <mergeCell ref="G1356:G1357"/>
    <mergeCell ref="G1358:G1359"/>
    <mergeCell ref="G1360:G1361"/>
    <mergeCell ref="G1362:G1363"/>
    <mergeCell ref="D1490:D1493"/>
    <mergeCell ref="E1490:E1493"/>
    <mergeCell ref="D1494:D1497"/>
    <mergeCell ref="E1494:E1497"/>
    <mergeCell ref="D1498:D1501"/>
    <mergeCell ref="E1498:E1501"/>
    <mergeCell ref="D1502:D1505"/>
    <mergeCell ref="E1502:E1505"/>
    <mergeCell ref="G1427:G1430"/>
    <mergeCell ref="D1441:D1442"/>
    <mergeCell ref="D1435:D1438"/>
    <mergeCell ref="E1435:E1438"/>
    <mergeCell ref="E1439:E1440"/>
    <mergeCell ref="E1441:E1442"/>
    <mergeCell ref="D1443:D1444"/>
    <mergeCell ref="E1443:E1444"/>
    <mergeCell ref="D1521:D1524"/>
    <mergeCell ref="E1521:E1524"/>
    <mergeCell ref="D1525:D1528"/>
    <mergeCell ref="E1525:E1528"/>
    <mergeCell ref="D1446:D1448"/>
    <mergeCell ref="E1446:E1448"/>
    <mergeCell ref="D1449:D1454"/>
    <mergeCell ref="E1449:E1451"/>
    <mergeCell ref="E1452:E1454"/>
    <mergeCell ref="D1455:D1456"/>
    <mergeCell ref="E1455:E1456"/>
    <mergeCell ref="D1458:D1467"/>
    <mergeCell ref="E1458:E1462"/>
    <mergeCell ref="E1463:E1467"/>
    <mergeCell ref="D1468:D1479"/>
    <mergeCell ref="E1468:E1479"/>
    <mergeCell ref="D1481:D1483"/>
    <mergeCell ref="E1481:E1483"/>
    <mergeCell ref="D1485:D1487"/>
    <mergeCell ref="E1485:E1487"/>
    <mergeCell ref="D1488:D1489"/>
    <mergeCell ref="E1488:E1489"/>
    <mergeCell ref="D1399:D1402"/>
    <mergeCell ref="E1399:E1402"/>
    <mergeCell ref="D1403:D1406"/>
    <mergeCell ref="E1403:E1406"/>
    <mergeCell ref="D1407:D1410"/>
    <mergeCell ref="E1407:E1410"/>
    <mergeCell ref="D1411:D1414"/>
    <mergeCell ref="E1411:E1414"/>
    <mergeCell ref="D1415:D1418"/>
    <mergeCell ref="E1415:E1418"/>
    <mergeCell ref="D1419:D1422"/>
    <mergeCell ref="E1419:E1422"/>
    <mergeCell ref="D1423:D1426"/>
    <mergeCell ref="E1423:E1426"/>
    <mergeCell ref="D1427:D1430"/>
    <mergeCell ref="E1427:E1430"/>
    <mergeCell ref="D1431:D1434"/>
    <mergeCell ref="E1431:E1434"/>
    <mergeCell ref="D1360:D1361"/>
    <mergeCell ref="E1360:E1361"/>
    <mergeCell ref="D1362:D1363"/>
    <mergeCell ref="E1362:E1363"/>
    <mergeCell ref="E1382:E1383"/>
    <mergeCell ref="D1384:D1385"/>
    <mergeCell ref="E1386:E1387"/>
    <mergeCell ref="D1388:D1389"/>
    <mergeCell ref="E1388:E1389"/>
    <mergeCell ref="D1390:D1391"/>
    <mergeCell ref="E1390:E1391"/>
    <mergeCell ref="D1392:D1393"/>
    <mergeCell ref="E1392:E1393"/>
    <mergeCell ref="D1394:D1395"/>
    <mergeCell ref="E1394:E1395"/>
    <mergeCell ref="D1396:D1397"/>
    <mergeCell ref="E1396:E1397"/>
    <mergeCell ref="E1326:E1329"/>
    <mergeCell ref="D1330:D1331"/>
    <mergeCell ref="E1330:E1331"/>
    <mergeCell ref="D1335:D1339"/>
    <mergeCell ref="E1335:E1339"/>
    <mergeCell ref="D1340:D1341"/>
    <mergeCell ref="E1340:E1341"/>
    <mergeCell ref="D1343:D1345"/>
    <mergeCell ref="E1343:E1345"/>
    <mergeCell ref="D1350:D1353"/>
    <mergeCell ref="E1350:E1353"/>
    <mergeCell ref="D1354:D1355"/>
    <mergeCell ref="E1354:E1355"/>
    <mergeCell ref="D1356:D1357"/>
    <mergeCell ref="E1356:E1357"/>
    <mergeCell ref="D1358:D1359"/>
    <mergeCell ref="E1358:E1359"/>
    <mergeCell ref="A1458:A1479"/>
    <mergeCell ref="A1481:A1484"/>
    <mergeCell ref="A1485:A1487"/>
    <mergeCell ref="A1488:A1489"/>
    <mergeCell ref="A1490:A1528"/>
    <mergeCell ref="A1529:A1530"/>
    <mergeCell ref="A1531:A1542"/>
    <mergeCell ref="C1306:C1307"/>
    <mergeCell ref="C1308:C1320"/>
    <mergeCell ref="C1321:C1325"/>
    <mergeCell ref="C1326:C1331"/>
    <mergeCell ref="C1335:C1339"/>
    <mergeCell ref="C1340:C1342"/>
    <mergeCell ref="C1343:C1345"/>
    <mergeCell ref="C1346:C1347"/>
    <mergeCell ref="C1348:C1349"/>
    <mergeCell ref="C1350:C1353"/>
    <mergeCell ref="C1354:C1355"/>
    <mergeCell ref="C1356:C1357"/>
    <mergeCell ref="C1358:C1359"/>
    <mergeCell ref="C1360:C1361"/>
    <mergeCell ref="C1362:C1363"/>
    <mergeCell ref="C1364:C1365"/>
    <mergeCell ref="C1366:C1367"/>
    <mergeCell ref="C1368:C1369"/>
    <mergeCell ref="C1370:C1371"/>
    <mergeCell ref="C1372:C1373"/>
    <mergeCell ref="C1374:C1375"/>
    <mergeCell ref="C1525:C1528"/>
    <mergeCell ref="C1529:C1530"/>
    <mergeCell ref="C1531:C1542"/>
    <mergeCell ref="A1306:A1307"/>
    <mergeCell ref="A1308:A1320"/>
    <mergeCell ref="A1321:A1325"/>
    <mergeCell ref="A1326:A1331"/>
    <mergeCell ref="A1335:A1339"/>
    <mergeCell ref="A1340:A1342"/>
    <mergeCell ref="A1343:A1349"/>
    <mergeCell ref="A1350:A1353"/>
    <mergeCell ref="A1354:A1375"/>
    <mergeCell ref="A1376:A1397"/>
    <mergeCell ref="A1399:A1434"/>
    <mergeCell ref="A1435:A1438"/>
    <mergeCell ref="A1439:A1442"/>
    <mergeCell ref="A1443:A1445"/>
    <mergeCell ref="A1446:A1454"/>
    <mergeCell ref="A1455:A1457"/>
    <mergeCell ref="C1411:C1414"/>
    <mergeCell ref="C1415:C1418"/>
    <mergeCell ref="C1419:C1422"/>
    <mergeCell ref="C1423:C1426"/>
    <mergeCell ref="C1427:C1430"/>
    <mergeCell ref="C1431:C1434"/>
    <mergeCell ref="C1435:C1438"/>
    <mergeCell ref="C1439:C1442"/>
    <mergeCell ref="C1443:C1445"/>
    <mergeCell ref="C1446:C1454"/>
    <mergeCell ref="C1455:C1457"/>
    <mergeCell ref="C1376:C1397"/>
    <mergeCell ref="C1399:C1402"/>
    <mergeCell ref="C1403:C1406"/>
    <mergeCell ref="C1407:C1410"/>
    <mergeCell ref="A1332:A1334"/>
    <mergeCell ref="A1294:A1305"/>
    <mergeCell ref="C1222:C1225"/>
    <mergeCell ref="C1226:C1231"/>
    <mergeCell ref="C1232:C1238"/>
    <mergeCell ref="C1240:C1243"/>
    <mergeCell ref="C1244:C1256"/>
    <mergeCell ref="C1257:C1261"/>
    <mergeCell ref="C1262:C1282"/>
    <mergeCell ref="C1283:C1288"/>
    <mergeCell ref="C1289:C1292"/>
    <mergeCell ref="C1294:C1305"/>
    <mergeCell ref="D1222:D1223"/>
    <mergeCell ref="E1222:E1223"/>
    <mergeCell ref="D1224:D1225"/>
    <mergeCell ref="E1224:E1225"/>
    <mergeCell ref="D1226:D1230"/>
    <mergeCell ref="E1226:E1230"/>
    <mergeCell ref="D1286:D1288"/>
    <mergeCell ref="E1286:E1288"/>
    <mergeCell ref="D1289:D1292"/>
    <mergeCell ref="E1289:E1292"/>
    <mergeCell ref="A1244:A1256"/>
    <mergeCell ref="A1257:A1261"/>
    <mergeCell ref="A1262:A1282"/>
    <mergeCell ref="A1283:A1288"/>
    <mergeCell ref="B1232:B1238"/>
    <mergeCell ref="A1222:A1225"/>
    <mergeCell ref="A1226:A1231"/>
    <mergeCell ref="A1232:A1238"/>
    <mergeCell ref="A1240:A1243"/>
    <mergeCell ref="B1262:B1282"/>
    <mergeCell ref="B1283:B1288"/>
    <mergeCell ref="H964:H979"/>
    <mergeCell ref="G980:G981"/>
    <mergeCell ref="G982:G983"/>
    <mergeCell ref="H980:H985"/>
    <mergeCell ref="H986:H991"/>
    <mergeCell ref="H992:H993"/>
    <mergeCell ref="H994:H999"/>
    <mergeCell ref="H1000:H1002"/>
    <mergeCell ref="G1003:G1007"/>
    <mergeCell ref="G1008:G1012"/>
    <mergeCell ref="G1013:G1017"/>
    <mergeCell ref="G1018:G1022"/>
    <mergeCell ref="H1003:H1030"/>
    <mergeCell ref="H1031:H1032"/>
    <mergeCell ref="H1033:H1035"/>
    <mergeCell ref="H1036:H1061"/>
    <mergeCell ref="H1199:H1204"/>
    <mergeCell ref="G1109:G1113"/>
    <mergeCell ref="G1114:G1116"/>
    <mergeCell ref="G1117:G1119"/>
    <mergeCell ref="G1145:G1146"/>
    <mergeCell ref="G1159:G1164"/>
    <mergeCell ref="G1165:G1167"/>
    <mergeCell ref="G1168:G1170"/>
    <mergeCell ref="G1179:G1182"/>
    <mergeCell ref="G1183:G1185"/>
    <mergeCell ref="H1226:H1231"/>
    <mergeCell ref="H1232:H1238"/>
    <mergeCell ref="H1240:H1243"/>
    <mergeCell ref="G1244:G1248"/>
    <mergeCell ref="G1249:G1253"/>
    <mergeCell ref="H1244:H1256"/>
    <mergeCell ref="H1257:H1261"/>
    <mergeCell ref="G1262:G1268"/>
    <mergeCell ref="G1269:G1275"/>
    <mergeCell ref="H1262:H1282"/>
    <mergeCell ref="G1222:G1225"/>
    <mergeCell ref="H1205:H1219"/>
    <mergeCell ref="G1079:G1081"/>
    <mergeCell ref="G1082:G1083"/>
    <mergeCell ref="G1084:G1087"/>
    <mergeCell ref="G1088:G1090"/>
    <mergeCell ref="G1091:G1094"/>
    <mergeCell ref="G1095:G1096"/>
    <mergeCell ref="H1074:H1098"/>
    <mergeCell ref="H1099:H1116"/>
    <mergeCell ref="A1289:A1292"/>
    <mergeCell ref="G1226:G1230"/>
    <mergeCell ref="G1232:G1238"/>
    <mergeCell ref="G1240:G1243"/>
    <mergeCell ref="G1254:G1256"/>
    <mergeCell ref="G1257:G1258"/>
    <mergeCell ref="G1260:G1261"/>
    <mergeCell ref="G1276:G1282"/>
    <mergeCell ref="G1283:G1285"/>
    <mergeCell ref="G1286:G1288"/>
    <mergeCell ref="H1117:H1123"/>
    <mergeCell ref="H1145:H1146"/>
    <mergeCell ref="G1124:G1131"/>
    <mergeCell ref="G1132:G1139"/>
    <mergeCell ref="G1140:G1142"/>
    <mergeCell ref="G1143:G1144"/>
    <mergeCell ref="B1257:B1261"/>
    <mergeCell ref="E1240:E1243"/>
    <mergeCell ref="D1244:D1253"/>
    <mergeCell ref="E1244:E1248"/>
    <mergeCell ref="D1276:D1282"/>
    <mergeCell ref="E1276:E1282"/>
    <mergeCell ref="D1283:D1285"/>
    <mergeCell ref="E1283:E1285"/>
    <mergeCell ref="E1120:E1122"/>
    <mergeCell ref="D1124:D1131"/>
    <mergeCell ref="E1124:E1131"/>
    <mergeCell ref="D1132:D1139"/>
    <mergeCell ref="E1132:E1139"/>
    <mergeCell ref="D1140:D1142"/>
    <mergeCell ref="E1140:E1142"/>
    <mergeCell ref="D1143:D1144"/>
    <mergeCell ref="D1147:D1158"/>
    <mergeCell ref="E1147:E1152"/>
    <mergeCell ref="E1153:E1158"/>
    <mergeCell ref="H1188:H1198"/>
    <mergeCell ref="G1023:G1027"/>
    <mergeCell ref="G1028:G1030"/>
    <mergeCell ref="G1031:G1032"/>
    <mergeCell ref="G1033:G1035"/>
    <mergeCell ref="G1036:G1038"/>
    <mergeCell ref="G1039:G1043"/>
    <mergeCell ref="G1045:G1048"/>
    <mergeCell ref="G1049:G1053"/>
    <mergeCell ref="G1054:G1057"/>
    <mergeCell ref="G1059:G1060"/>
    <mergeCell ref="G1062:G1063"/>
    <mergeCell ref="G1064:G1065"/>
    <mergeCell ref="G1067:G1071"/>
    <mergeCell ref="G1072:G1073"/>
    <mergeCell ref="G1099:G1104"/>
    <mergeCell ref="G1105:G1108"/>
    <mergeCell ref="H1067:H1073"/>
    <mergeCell ref="G1074:G1076"/>
    <mergeCell ref="G1077:G1078"/>
    <mergeCell ref="H1062:H1066"/>
    <mergeCell ref="D1179:D1182"/>
    <mergeCell ref="E1179:E1182"/>
    <mergeCell ref="D1183:D1185"/>
    <mergeCell ref="E1183:E1185"/>
    <mergeCell ref="D1186:D1187"/>
    <mergeCell ref="E1186:E1187"/>
    <mergeCell ref="D1067:D1073"/>
    <mergeCell ref="E1067:E1071"/>
    <mergeCell ref="E1072:E1073"/>
    <mergeCell ref="E1143:E1144"/>
    <mergeCell ref="D1145:D1146"/>
    <mergeCell ref="E1145:E1146"/>
    <mergeCell ref="D1074:D1076"/>
    <mergeCell ref="E1074:E1076"/>
    <mergeCell ref="D1077:D1078"/>
    <mergeCell ref="E1077:E1078"/>
    <mergeCell ref="D1079:D1081"/>
    <mergeCell ref="E1079:E1081"/>
    <mergeCell ref="D1082:D1083"/>
    <mergeCell ref="E1082:E1083"/>
    <mergeCell ref="D1084:D1087"/>
    <mergeCell ref="E1084:E1087"/>
    <mergeCell ref="D1088:D1090"/>
    <mergeCell ref="E1088:E1090"/>
    <mergeCell ref="D1091:D1094"/>
    <mergeCell ref="E1091:E1094"/>
    <mergeCell ref="E1109:E1113"/>
    <mergeCell ref="D1114:D1116"/>
    <mergeCell ref="E1114:E1116"/>
    <mergeCell ref="D1117:D1119"/>
    <mergeCell ref="E1117:E1119"/>
    <mergeCell ref="D1120:D1122"/>
    <mergeCell ref="D998:D999"/>
    <mergeCell ref="E998:E999"/>
    <mergeCell ref="D1000:D1001"/>
    <mergeCell ref="E1000:E1001"/>
    <mergeCell ref="D1003:D1012"/>
    <mergeCell ref="E1003:E1007"/>
    <mergeCell ref="D1095:D1096"/>
    <mergeCell ref="E1095:E1096"/>
    <mergeCell ref="D1099:D1108"/>
    <mergeCell ref="E1099:E1104"/>
    <mergeCell ref="E1105:E1108"/>
    <mergeCell ref="D1028:D1030"/>
    <mergeCell ref="E1028:E1030"/>
    <mergeCell ref="D1036:D1038"/>
    <mergeCell ref="E1036:E1038"/>
    <mergeCell ref="D1039:D1043"/>
    <mergeCell ref="E1039:E1043"/>
    <mergeCell ref="D1045:D1048"/>
    <mergeCell ref="E1045:E1048"/>
    <mergeCell ref="D1049:D1053"/>
    <mergeCell ref="E1049:E1053"/>
    <mergeCell ref="D1054:D1057"/>
    <mergeCell ref="E1054:E1057"/>
    <mergeCell ref="D1059:D1060"/>
    <mergeCell ref="E1059:E1060"/>
    <mergeCell ref="D1062:D1063"/>
    <mergeCell ref="E1062:E1063"/>
    <mergeCell ref="D1064:D1065"/>
    <mergeCell ref="E1064:E1065"/>
    <mergeCell ref="D964:D970"/>
    <mergeCell ref="E964:E970"/>
    <mergeCell ref="D971:D977"/>
    <mergeCell ref="E971:E977"/>
    <mergeCell ref="D978:D979"/>
    <mergeCell ref="E978:E979"/>
    <mergeCell ref="D980:D983"/>
    <mergeCell ref="E980:E981"/>
    <mergeCell ref="E982:E983"/>
    <mergeCell ref="D984:D985"/>
    <mergeCell ref="E984:E985"/>
    <mergeCell ref="D986:D991"/>
    <mergeCell ref="E986:E991"/>
    <mergeCell ref="D992:D993"/>
    <mergeCell ref="E992:E993"/>
    <mergeCell ref="D994:D997"/>
    <mergeCell ref="E994:E997"/>
    <mergeCell ref="A1036:A1061"/>
    <mergeCell ref="A1062:A1066"/>
    <mergeCell ref="A1067:A1073"/>
    <mergeCell ref="A1074:A1098"/>
    <mergeCell ref="A1099:A1116"/>
    <mergeCell ref="A1117:A1123"/>
    <mergeCell ref="A1124:A1144"/>
    <mergeCell ref="A1145:A1146"/>
    <mergeCell ref="A1147:A1170"/>
    <mergeCell ref="A1171:A1185"/>
    <mergeCell ref="A1186:A1187"/>
    <mergeCell ref="A1188:A1198"/>
    <mergeCell ref="A1199:A1204"/>
    <mergeCell ref="A1205:A1219"/>
    <mergeCell ref="C964:C979"/>
    <mergeCell ref="C980:C985"/>
    <mergeCell ref="C986:C991"/>
    <mergeCell ref="C992:C993"/>
    <mergeCell ref="C994:C999"/>
    <mergeCell ref="C1000:C1002"/>
    <mergeCell ref="C1003:C1030"/>
    <mergeCell ref="C1031:C1032"/>
    <mergeCell ref="C1033:C1035"/>
    <mergeCell ref="C1036:C1038"/>
    <mergeCell ref="C1039:C1043"/>
    <mergeCell ref="C1045:C1048"/>
    <mergeCell ref="C1049:C1053"/>
    <mergeCell ref="C1054:C1057"/>
    <mergeCell ref="C1059:C1060"/>
    <mergeCell ref="C1062:C1063"/>
    <mergeCell ref="C1064:C1065"/>
    <mergeCell ref="C1067:C1073"/>
    <mergeCell ref="A964:A979"/>
    <mergeCell ref="A980:A985"/>
    <mergeCell ref="A986:A991"/>
    <mergeCell ref="A992:A993"/>
    <mergeCell ref="A994:A999"/>
    <mergeCell ref="A1000:A1002"/>
    <mergeCell ref="A1003:A1030"/>
    <mergeCell ref="A1031:A1032"/>
    <mergeCell ref="A1033:A1035"/>
    <mergeCell ref="D1031:D1032"/>
    <mergeCell ref="E1031:E1032"/>
    <mergeCell ref="D1033:D1035"/>
    <mergeCell ref="E1033:E1035"/>
    <mergeCell ref="G964:G970"/>
    <mergeCell ref="G971:G977"/>
    <mergeCell ref="G978:G979"/>
    <mergeCell ref="G984:G985"/>
    <mergeCell ref="G986:G991"/>
    <mergeCell ref="G992:G993"/>
    <mergeCell ref="G994:G997"/>
    <mergeCell ref="G998:G999"/>
    <mergeCell ref="G1000:G1001"/>
    <mergeCell ref="B1000:B1002"/>
    <mergeCell ref="B1003:B1030"/>
    <mergeCell ref="B1031:B1032"/>
    <mergeCell ref="B1033:B1035"/>
    <mergeCell ref="E1008:E1012"/>
    <mergeCell ref="D1013:D1022"/>
    <mergeCell ref="E1013:E1017"/>
    <mergeCell ref="E1018:E1022"/>
    <mergeCell ref="D1023:D1027"/>
    <mergeCell ref="E1023:E1027"/>
    <mergeCell ref="A899:A915"/>
    <mergeCell ref="A916:A919"/>
    <mergeCell ref="A920:A925"/>
    <mergeCell ref="C899:C907"/>
    <mergeCell ref="C908:C915"/>
    <mergeCell ref="C916:C919"/>
    <mergeCell ref="C920:C925"/>
    <mergeCell ref="D899:D907"/>
    <mergeCell ref="E899:E907"/>
    <mergeCell ref="D908:D915"/>
    <mergeCell ref="E908:E915"/>
    <mergeCell ref="D916:D917"/>
    <mergeCell ref="E916:E917"/>
    <mergeCell ref="D918:D919"/>
    <mergeCell ref="E918:E919"/>
    <mergeCell ref="D920:D925"/>
    <mergeCell ref="E920:E925"/>
    <mergeCell ref="B899:B915"/>
    <mergeCell ref="B916:B919"/>
    <mergeCell ref="B920:B925"/>
    <mergeCell ref="D893:D894"/>
    <mergeCell ref="E893:E894"/>
    <mergeCell ref="G882:G884"/>
    <mergeCell ref="G885:G887"/>
    <mergeCell ref="G888:G890"/>
    <mergeCell ref="G891:G892"/>
    <mergeCell ref="G893:G894"/>
    <mergeCell ref="A857:A859"/>
    <mergeCell ref="C857:C859"/>
    <mergeCell ref="B857:B859"/>
    <mergeCell ref="B861:B871"/>
    <mergeCell ref="B872:B881"/>
    <mergeCell ref="B882:B890"/>
    <mergeCell ref="B891:B895"/>
    <mergeCell ref="B838:B846"/>
    <mergeCell ref="G838:G842"/>
    <mergeCell ref="G843:G846"/>
    <mergeCell ref="G847:G850"/>
    <mergeCell ref="B847:B850"/>
    <mergeCell ref="G830:G832"/>
    <mergeCell ref="G833:G834"/>
    <mergeCell ref="D804:D811"/>
    <mergeCell ref="E804:E811"/>
    <mergeCell ref="D812:D813"/>
    <mergeCell ref="E812:E813"/>
    <mergeCell ref="D814:D815"/>
    <mergeCell ref="D826:D827"/>
    <mergeCell ref="E826:E827"/>
    <mergeCell ref="E816:E817"/>
    <mergeCell ref="D818:D820"/>
    <mergeCell ref="E818:E820"/>
    <mergeCell ref="D821:D823"/>
    <mergeCell ref="E821:E823"/>
    <mergeCell ref="C835:C837"/>
    <mergeCell ref="D835:D837"/>
    <mergeCell ref="E835:E837"/>
    <mergeCell ref="D824:D825"/>
    <mergeCell ref="E824:E825"/>
    <mergeCell ref="G780:G787"/>
    <mergeCell ref="G788:G795"/>
    <mergeCell ref="G796:G803"/>
    <mergeCell ref="G804:G811"/>
    <mergeCell ref="G812:G813"/>
    <mergeCell ref="G814:G815"/>
    <mergeCell ref="G816:G817"/>
    <mergeCell ref="G818:G820"/>
    <mergeCell ref="G821:G823"/>
    <mergeCell ref="G824:G825"/>
    <mergeCell ref="G826:G827"/>
    <mergeCell ref="D780:D787"/>
    <mergeCell ref="E780:E787"/>
    <mergeCell ref="D788:D795"/>
    <mergeCell ref="E788:E795"/>
    <mergeCell ref="D796:D803"/>
    <mergeCell ref="E796:E803"/>
    <mergeCell ref="B760:B779"/>
    <mergeCell ref="D716:D717"/>
    <mergeCell ref="D719:D721"/>
    <mergeCell ref="B716:B718"/>
    <mergeCell ref="B719:B722"/>
    <mergeCell ref="B723:B725"/>
    <mergeCell ref="A824:A825"/>
    <mergeCell ref="A826:A828"/>
    <mergeCell ref="C780:C787"/>
    <mergeCell ref="C788:C795"/>
    <mergeCell ref="C796:C803"/>
    <mergeCell ref="C804:C813"/>
    <mergeCell ref="C814:C815"/>
    <mergeCell ref="C816:C817"/>
    <mergeCell ref="C818:C820"/>
    <mergeCell ref="C821:C823"/>
    <mergeCell ref="C824:C825"/>
    <mergeCell ref="C826:C828"/>
    <mergeCell ref="B780:B787"/>
    <mergeCell ref="B816:B817"/>
    <mergeCell ref="B818:B820"/>
    <mergeCell ref="B821:B823"/>
    <mergeCell ref="B824:B825"/>
    <mergeCell ref="B826:B828"/>
    <mergeCell ref="A780:A787"/>
    <mergeCell ref="A788:A795"/>
    <mergeCell ref="A796:A815"/>
    <mergeCell ref="A816:A817"/>
    <mergeCell ref="A818:A820"/>
    <mergeCell ref="A821:A823"/>
    <mergeCell ref="B788:B795"/>
    <mergeCell ref="B796:B815"/>
    <mergeCell ref="C726:C737"/>
    <mergeCell ref="C738:C743"/>
    <mergeCell ref="C744:C759"/>
    <mergeCell ref="D711:D712"/>
    <mergeCell ref="B711:B712"/>
    <mergeCell ref="B713:B715"/>
    <mergeCell ref="B738:B743"/>
    <mergeCell ref="D726:D733"/>
    <mergeCell ref="E741:E743"/>
    <mergeCell ref="D744:D753"/>
    <mergeCell ref="E744:E751"/>
    <mergeCell ref="E752:E753"/>
    <mergeCell ref="D754:D758"/>
    <mergeCell ref="E754:E758"/>
    <mergeCell ref="E734:E737"/>
    <mergeCell ref="D738:D740"/>
    <mergeCell ref="E738:E740"/>
    <mergeCell ref="D741:D743"/>
    <mergeCell ref="B744:B759"/>
    <mergeCell ref="B726:B737"/>
    <mergeCell ref="G738:G740"/>
    <mergeCell ref="A711:A712"/>
    <mergeCell ref="A713:A715"/>
    <mergeCell ref="A716:A718"/>
    <mergeCell ref="A719:A722"/>
    <mergeCell ref="A723:A725"/>
    <mergeCell ref="A726:A737"/>
    <mergeCell ref="A738:A743"/>
    <mergeCell ref="G741:G743"/>
    <mergeCell ref="A637:A654"/>
    <mergeCell ref="G652:G654"/>
    <mergeCell ref="A705:A708"/>
    <mergeCell ref="A709:A710"/>
    <mergeCell ref="B705:B708"/>
    <mergeCell ref="C705:C708"/>
    <mergeCell ref="B709:B710"/>
    <mergeCell ref="C709:C710"/>
    <mergeCell ref="A665:A667"/>
    <mergeCell ref="B665:B667"/>
    <mergeCell ref="B637:B654"/>
    <mergeCell ref="D723:D725"/>
    <mergeCell ref="G711:G712"/>
    <mergeCell ref="G713:G715"/>
    <mergeCell ref="G716:G717"/>
    <mergeCell ref="G719:G721"/>
    <mergeCell ref="G723:G725"/>
    <mergeCell ref="D637:D642"/>
    <mergeCell ref="E637:E639"/>
    <mergeCell ref="E640:E642"/>
    <mergeCell ref="G637:G639"/>
    <mergeCell ref="G640:G642"/>
    <mergeCell ref="D713:D715"/>
    <mergeCell ref="H738:H743"/>
    <mergeCell ref="G754:G758"/>
    <mergeCell ref="H711:H712"/>
    <mergeCell ref="H713:H715"/>
    <mergeCell ref="H716:H718"/>
    <mergeCell ref="H719:H722"/>
    <mergeCell ref="H723:H725"/>
    <mergeCell ref="B698:B704"/>
    <mergeCell ref="D646:D648"/>
    <mergeCell ref="E646:E648"/>
    <mergeCell ref="D649:D651"/>
    <mergeCell ref="E649:E651"/>
    <mergeCell ref="D652:D654"/>
    <mergeCell ref="E652:E654"/>
    <mergeCell ref="C668:C670"/>
    <mergeCell ref="E709:E710"/>
    <mergeCell ref="D668:D670"/>
    <mergeCell ref="H655:H657"/>
    <mergeCell ref="G658:G662"/>
    <mergeCell ref="H658:H662"/>
    <mergeCell ref="E698:E702"/>
    <mergeCell ref="D703:D704"/>
    <mergeCell ref="E703:E704"/>
    <mergeCell ref="D705:D708"/>
    <mergeCell ref="D698:D702"/>
    <mergeCell ref="E711:E712"/>
    <mergeCell ref="E713:E715"/>
    <mergeCell ref="E716:E717"/>
    <mergeCell ref="E719:E721"/>
    <mergeCell ref="E726:E731"/>
    <mergeCell ref="E732:E733"/>
    <mergeCell ref="D734:D737"/>
    <mergeCell ref="A603:A607"/>
    <mergeCell ref="B603:B607"/>
    <mergeCell ref="C603:C607"/>
    <mergeCell ref="H603:H607"/>
    <mergeCell ref="K603:K607"/>
    <mergeCell ref="N603:N607"/>
    <mergeCell ref="L603:L607"/>
    <mergeCell ref="A663:A664"/>
    <mergeCell ref="C663:C664"/>
    <mergeCell ref="D663:D664"/>
    <mergeCell ref="E663:E664"/>
    <mergeCell ref="H663:H664"/>
    <mergeCell ref="G663:G664"/>
    <mergeCell ref="A674:A679"/>
    <mergeCell ref="G674:G677"/>
    <mergeCell ref="G678:G679"/>
    <mergeCell ref="H674:H679"/>
    <mergeCell ref="C655:C657"/>
    <mergeCell ref="B658:B662"/>
    <mergeCell ref="C658:C662"/>
    <mergeCell ref="G643:G645"/>
    <mergeCell ref="I668:I670"/>
    <mergeCell ref="K668:K670"/>
    <mergeCell ref="L668:L670"/>
    <mergeCell ref="N668:N670"/>
    <mergeCell ref="A632:A634"/>
    <mergeCell ref="D635:D636"/>
    <mergeCell ref="E635:E636"/>
    <mergeCell ref="A635:A636"/>
    <mergeCell ref="G632:G634"/>
    <mergeCell ref="G635:G636"/>
    <mergeCell ref="H635:H636"/>
    <mergeCell ref="G517:G520"/>
    <mergeCell ref="G521:G522"/>
    <mergeCell ref="H505:H524"/>
    <mergeCell ref="I502:I504"/>
    <mergeCell ref="L502:L504"/>
    <mergeCell ref="N502:N504"/>
    <mergeCell ref="H584:H589"/>
    <mergeCell ref="D537:D539"/>
    <mergeCell ref="E537:E539"/>
    <mergeCell ref="D540:D545"/>
    <mergeCell ref="K502:K504"/>
    <mergeCell ref="I505:I524"/>
    <mergeCell ref="K505:K524"/>
    <mergeCell ref="L505:L524"/>
    <mergeCell ref="N505:N524"/>
    <mergeCell ref="G540:G542"/>
    <mergeCell ref="G543:G545"/>
    <mergeCell ref="H525:H547"/>
    <mergeCell ref="G529:G532"/>
    <mergeCell ref="G525:G528"/>
    <mergeCell ref="I525:I547"/>
    <mergeCell ref="K525:K547"/>
    <mergeCell ref="L525:L547"/>
    <mergeCell ref="N525:N547"/>
    <mergeCell ref="E546:E547"/>
    <mergeCell ref="G564:G566"/>
    <mergeCell ref="G570:G572"/>
    <mergeCell ref="H561:H577"/>
    <mergeCell ref="K475:K483"/>
    <mergeCell ref="L475:L483"/>
    <mergeCell ref="N475:N483"/>
    <mergeCell ref="G488:G489"/>
    <mergeCell ref="H484:H491"/>
    <mergeCell ref="G490:G491"/>
    <mergeCell ref="I484:I491"/>
    <mergeCell ref="L484:L491"/>
    <mergeCell ref="N484:N491"/>
    <mergeCell ref="K484:K491"/>
    <mergeCell ref="G492:G496"/>
    <mergeCell ref="G497:G499"/>
    <mergeCell ref="H492:H501"/>
    <mergeCell ref="I492:I501"/>
    <mergeCell ref="L492:L501"/>
    <mergeCell ref="N492:N501"/>
    <mergeCell ref="K492:K501"/>
    <mergeCell ref="G484:G487"/>
    <mergeCell ref="H475:H483"/>
    <mergeCell ref="G475:G478"/>
    <mergeCell ref="G479:G483"/>
    <mergeCell ref="G598:G600"/>
    <mergeCell ref="D533:D536"/>
    <mergeCell ref="E533:E536"/>
    <mergeCell ref="G537:G539"/>
    <mergeCell ref="G546:G547"/>
    <mergeCell ref="G548:G549"/>
    <mergeCell ref="G550:G553"/>
    <mergeCell ref="G555:G556"/>
    <mergeCell ref="G561:G562"/>
    <mergeCell ref="G567:G568"/>
    <mergeCell ref="H590:H595"/>
    <mergeCell ref="H596:H597"/>
    <mergeCell ref="H598:H602"/>
    <mergeCell ref="G601:G602"/>
    <mergeCell ref="E529:E532"/>
    <mergeCell ref="D598:D600"/>
    <mergeCell ref="E598:E600"/>
    <mergeCell ref="H578:H583"/>
    <mergeCell ref="G584:G586"/>
    <mergeCell ref="G587:G589"/>
    <mergeCell ref="E590:E595"/>
    <mergeCell ref="D596:D597"/>
    <mergeCell ref="E596:E597"/>
    <mergeCell ref="G578:G580"/>
    <mergeCell ref="G581:G583"/>
    <mergeCell ref="G590:G595"/>
    <mergeCell ref="G596:G597"/>
    <mergeCell ref="E543:E545"/>
    <mergeCell ref="D546:D547"/>
    <mergeCell ref="D505:D507"/>
    <mergeCell ref="E505:E507"/>
    <mergeCell ref="E500:E501"/>
    <mergeCell ref="D548:D553"/>
    <mergeCell ref="E548:E549"/>
    <mergeCell ref="E550:E553"/>
    <mergeCell ref="D555:D556"/>
    <mergeCell ref="E561:E562"/>
    <mergeCell ref="D563:D566"/>
    <mergeCell ref="E564:E566"/>
    <mergeCell ref="D567:D568"/>
    <mergeCell ref="E567:E568"/>
    <mergeCell ref="D508:D513"/>
    <mergeCell ref="E508:E510"/>
    <mergeCell ref="D517:D522"/>
    <mergeCell ref="E517:E520"/>
    <mergeCell ref="E502:E504"/>
    <mergeCell ref="D502:D504"/>
    <mergeCell ref="E555:E556"/>
    <mergeCell ref="D557:D558"/>
    <mergeCell ref="D561:D562"/>
    <mergeCell ref="C596:C597"/>
    <mergeCell ref="C598:C602"/>
    <mergeCell ref="D475:D482"/>
    <mergeCell ref="E475:E478"/>
    <mergeCell ref="E479:E482"/>
    <mergeCell ref="D484:D489"/>
    <mergeCell ref="E488:E489"/>
    <mergeCell ref="D490:D491"/>
    <mergeCell ref="E490:E491"/>
    <mergeCell ref="D492:D499"/>
    <mergeCell ref="E492:E496"/>
    <mergeCell ref="E497:E499"/>
    <mergeCell ref="D500:D501"/>
    <mergeCell ref="E521:E522"/>
    <mergeCell ref="D523:D524"/>
    <mergeCell ref="E523:E524"/>
    <mergeCell ref="D525:D532"/>
    <mergeCell ref="E525:E528"/>
    <mergeCell ref="D601:D602"/>
    <mergeCell ref="E601:E602"/>
    <mergeCell ref="D569:D572"/>
    <mergeCell ref="E570:E572"/>
    <mergeCell ref="D573:D574"/>
    <mergeCell ref="E573:E574"/>
    <mergeCell ref="D578:D580"/>
    <mergeCell ref="E578:E580"/>
    <mergeCell ref="D581:D583"/>
    <mergeCell ref="E581:E583"/>
    <mergeCell ref="D584:D589"/>
    <mergeCell ref="E584:E586"/>
    <mergeCell ref="E587:E589"/>
    <mergeCell ref="D590:D595"/>
    <mergeCell ref="D514:D516"/>
    <mergeCell ref="E514:E516"/>
    <mergeCell ref="A475:A483"/>
    <mergeCell ref="A484:A491"/>
    <mergeCell ref="A492:A501"/>
    <mergeCell ref="A502:A504"/>
    <mergeCell ref="A505:A524"/>
    <mergeCell ref="A525:A547"/>
    <mergeCell ref="A548:A560"/>
    <mergeCell ref="A561:A577"/>
    <mergeCell ref="A578:A583"/>
    <mergeCell ref="A584:A589"/>
    <mergeCell ref="A590:A595"/>
    <mergeCell ref="C475:C483"/>
    <mergeCell ref="C484:C491"/>
    <mergeCell ref="C492:C501"/>
    <mergeCell ref="C502:C504"/>
    <mergeCell ref="C505:C524"/>
    <mergeCell ref="C525:C547"/>
    <mergeCell ref="C548:C560"/>
    <mergeCell ref="C561:C566"/>
    <mergeCell ref="C567:C568"/>
    <mergeCell ref="C569:C575"/>
    <mergeCell ref="C578:C583"/>
    <mergeCell ref="C584:C589"/>
    <mergeCell ref="C590:C595"/>
    <mergeCell ref="B492:B501"/>
    <mergeCell ref="B502:B504"/>
    <mergeCell ref="B525:B547"/>
    <mergeCell ref="B484:B491"/>
    <mergeCell ref="E484:E487"/>
    <mergeCell ref="E540:E542"/>
    <mergeCell ref="E425:E426"/>
    <mergeCell ref="E432:E433"/>
    <mergeCell ref="G435:G437"/>
    <mergeCell ref="A596:A597"/>
    <mergeCell ref="A598:A602"/>
    <mergeCell ref="I421:I424"/>
    <mergeCell ref="K421:K424"/>
    <mergeCell ref="L421:L424"/>
    <mergeCell ref="N421:N424"/>
    <mergeCell ref="I425:I429"/>
    <mergeCell ref="L425:L429"/>
    <mergeCell ref="N425:N429"/>
    <mergeCell ref="I430:I434"/>
    <mergeCell ref="H430:H434"/>
    <mergeCell ref="K430:K434"/>
    <mergeCell ref="L430:L434"/>
    <mergeCell ref="N430:N434"/>
    <mergeCell ref="I435:I440"/>
    <mergeCell ref="I441:I444"/>
    <mergeCell ref="I445:I448"/>
    <mergeCell ref="I449:I455"/>
    <mergeCell ref="K435:K440"/>
    <mergeCell ref="L435:L440"/>
    <mergeCell ref="N435:N440"/>
    <mergeCell ref="K441:K444"/>
    <mergeCell ref="L441:L444"/>
    <mergeCell ref="N441:N444"/>
    <mergeCell ref="K445:K448"/>
    <mergeCell ref="L445:L448"/>
    <mergeCell ref="N445:N448"/>
    <mergeCell ref="K449:K455"/>
    <mergeCell ref="E511:E513"/>
    <mergeCell ref="G383:G384"/>
    <mergeCell ref="E322:E323"/>
    <mergeCell ref="E325:E326"/>
    <mergeCell ref="E327:E328"/>
    <mergeCell ref="D247:D249"/>
    <mergeCell ref="D250:D252"/>
    <mergeCell ref="D253:D255"/>
    <mergeCell ref="D257:D261"/>
    <mergeCell ref="D262:D268"/>
    <mergeCell ref="D269:D275"/>
    <mergeCell ref="D276:D282"/>
    <mergeCell ref="D283:D284"/>
    <mergeCell ref="D285:D286"/>
    <mergeCell ref="D287:D289"/>
    <mergeCell ref="D290:D292"/>
    <mergeCell ref="E226:E227"/>
    <mergeCell ref="E228:E229"/>
    <mergeCell ref="E300:E301"/>
    <mergeCell ref="E302:E303"/>
    <mergeCell ref="E304:E305"/>
    <mergeCell ref="E306:E307"/>
    <mergeCell ref="E308:E309"/>
    <mergeCell ref="E310:E311"/>
    <mergeCell ref="D312:D315"/>
    <mergeCell ref="D316:D319"/>
    <mergeCell ref="D320:D323"/>
    <mergeCell ref="E336:E340"/>
    <mergeCell ref="E341:E343"/>
    <mergeCell ref="D344:D347"/>
    <mergeCell ref="E344:E345"/>
    <mergeCell ref="H287:H299"/>
    <mergeCell ref="K287:K299"/>
    <mergeCell ref="H300:H328"/>
    <mergeCell ref="E318:E319"/>
    <mergeCell ref="I300:I328"/>
    <mergeCell ref="K300:K328"/>
    <mergeCell ref="G300:G301"/>
    <mergeCell ref="C352:C357"/>
    <mergeCell ref="A352:A357"/>
    <mergeCell ref="B352:B357"/>
    <mergeCell ref="B348:B351"/>
    <mergeCell ref="B367:B372"/>
    <mergeCell ref="J367:J372"/>
    <mergeCell ref="J397:J399"/>
    <mergeCell ref="J392:J393"/>
    <mergeCell ref="J394:J396"/>
    <mergeCell ref="J411:J416"/>
    <mergeCell ref="D352:D356"/>
    <mergeCell ref="E352:E353"/>
    <mergeCell ref="E354:E356"/>
    <mergeCell ref="D392:D397"/>
    <mergeCell ref="E392:E394"/>
    <mergeCell ref="E395:E397"/>
    <mergeCell ref="G392:G394"/>
    <mergeCell ref="G413:G416"/>
    <mergeCell ref="I411:I416"/>
    <mergeCell ref="G411:G412"/>
    <mergeCell ref="G400:G401"/>
    <mergeCell ref="G402:G403"/>
    <mergeCell ref="J352:J357"/>
    <mergeCell ref="K352:K357"/>
    <mergeCell ref="G395:G399"/>
    <mergeCell ref="B635:B636"/>
    <mergeCell ref="C635:C636"/>
    <mergeCell ref="G646:G648"/>
    <mergeCell ref="G649:G651"/>
    <mergeCell ref="H637:H654"/>
    <mergeCell ref="D643:D645"/>
    <mergeCell ref="E643:E645"/>
    <mergeCell ref="P615:P617"/>
    <mergeCell ref="A627:A631"/>
    <mergeCell ref="B627:B631"/>
    <mergeCell ref="C627:C631"/>
    <mergeCell ref="D632:D634"/>
    <mergeCell ref="E632:E634"/>
    <mergeCell ref="B632:B634"/>
    <mergeCell ref="C632:C634"/>
    <mergeCell ref="G618:G620"/>
    <mergeCell ref="F618:F620"/>
    <mergeCell ref="F621:F623"/>
    <mergeCell ref="G621:G623"/>
    <mergeCell ref="F624:F626"/>
    <mergeCell ref="G624:G626"/>
    <mergeCell ref="A618:A626"/>
    <mergeCell ref="C618:C620"/>
    <mergeCell ref="C621:C626"/>
    <mergeCell ref="B618:B626"/>
    <mergeCell ref="H618:H626"/>
    <mergeCell ref="P618:P626"/>
    <mergeCell ref="D627:D631"/>
    <mergeCell ref="E627:E631"/>
    <mergeCell ref="G627:G631"/>
    <mergeCell ref="H627:H631"/>
    <mergeCell ref="D618:D620"/>
    <mergeCell ref="E618:E620"/>
    <mergeCell ref="D621:D623"/>
    <mergeCell ref="E621:E623"/>
    <mergeCell ref="D624:D626"/>
    <mergeCell ref="E624:E626"/>
    <mergeCell ref="P632:P634"/>
    <mergeCell ref="H632:H634"/>
    <mergeCell ref="P608:P610"/>
    <mergeCell ref="P611:P614"/>
    <mergeCell ref="A74:A78"/>
    <mergeCell ref="A79:A80"/>
    <mergeCell ref="A81:A92"/>
    <mergeCell ref="A93:A104"/>
    <mergeCell ref="B74:B78"/>
    <mergeCell ref="C74:C78"/>
    <mergeCell ref="C79:C80"/>
    <mergeCell ref="C81:C88"/>
    <mergeCell ref="C89:C92"/>
    <mergeCell ref="C93:C97"/>
    <mergeCell ref="C98:C104"/>
    <mergeCell ref="I74:I78"/>
    <mergeCell ref="K74:K78"/>
    <mergeCell ref="C105:C112"/>
    <mergeCell ref="C113:C117"/>
    <mergeCell ref="E85:E87"/>
    <mergeCell ref="D89:D92"/>
    <mergeCell ref="E89:E91"/>
    <mergeCell ref="D93:D97"/>
    <mergeCell ref="E93:E95"/>
    <mergeCell ref="E96:E97"/>
    <mergeCell ref="D98:D102"/>
    <mergeCell ref="G74:G76"/>
    <mergeCell ref="D360:D362"/>
    <mergeCell ref="D470:D474"/>
    <mergeCell ref="E288:E289"/>
    <mergeCell ref="B105:B112"/>
    <mergeCell ref="B81:B92"/>
    <mergeCell ref="B79:B80"/>
    <mergeCell ref="D74:D76"/>
    <mergeCell ref="E74:E76"/>
    <mergeCell ref="D77:D78"/>
    <mergeCell ref="C406:C410"/>
    <mergeCell ref="C411:C416"/>
    <mergeCell ref="D406:D409"/>
    <mergeCell ref="E406:E407"/>
    <mergeCell ref="E408:E409"/>
    <mergeCell ref="D411:D416"/>
    <mergeCell ref="A118:A140"/>
    <mergeCell ref="E291:E292"/>
    <mergeCell ref="E294:E295"/>
    <mergeCell ref="E297:E298"/>
    <mergeCell ref="B287:B299"/>
    <mergeCell ref="C287:C292"/>
    <mergeCell ref="C293:C299"/>
    <mergeCell ref="C238:C246"/>
    <mergeCell ref="A406:A410"/>
    <mergeCell ref="A411:A416"/>
    <mergeCell ref="A421:A424"/>
    <mergeCell ref="A425:A429"/>
    <mergeCell ref="A430:A434"/>
    <mergeCell ref="A435:A440"/>
    <mergeCell ref="A441:A444"/>
    <mergeCell ref="A445:A448"/>
    <mergeCell ref="A449:A455"/>
    <mergeCell ref="K238:K256"/>
    <mergeCell ref="I238:I256"/>
    <mergeCell ref="F81:F82"/>
    <mergeCell ref="G81:G84"/>
    <mergeCell ref="F85:F86"/>
    <mergeCell ref="G85:G88"/>
    <mergeCell ref="F89:F90"/>
    <mergeCell ref="G89:G92"/>
    <mergeCell ref="G93:G97"/>
    <mergeCell ref="G214:G215"/>
    <mergeCell ref="G212:G213"/>
    <mergeCell ref="G216:G217"/>
    <mergeCell ref="J206:J209"/>
    <mergeCell ref="J212:J213"/>
    <mergeCell ref="J216:J217"/>
    <mergeCell ref="J227:J229"/>
    <mergeCell ref="D103:D104"/>
    <mergeCell ref="E103:E104"/>
    <mergeCell ref="G262:G265"/>
    <mergeCell ref="A615:A617"/>
    <mergeCell ref="A611:A614"/>
    <mergeCell ref="A608:A610"/>
    <mergeCell ref="A470:A474"/>
    <mergeCell ref="A400:A403"/>
    <mergeCell ref="A387:A391"/>
    <mergeCell ref="A383:A386"/>
    <mergeCell ref="A360:A362"/>
    <mergeCell ref="A404:A405"/>
    <mergeCell ref="A417:A420"/>
    <mergeCell ref="A238:A256"/>
    <mergeCell ref="A358:A359"/>
    <mergeCell ref="A348:A351"/>
    <mergeCell ref="H411:H416"/>
    <mergeCell ref="G406:G407"/>
    <mergeCell ref="G408:G409"/>
    <mergeCell ref="H406:H410"/>
    <mergeCell ref="D390:D391"/>
    <mergeCell ref="C387:C391"/>
    <mergeCell ref="B387:B391"/>
    <mergeCell ref="B358:B359"/>
    <mergeCell ref="G417:G418"/>
    <mergeCell ref="G419:G420"/>
    <mergeCell ref="D430:D433"/>
    <mergeCell ref="E430:E431"/>
    <mergeCell ref="H238:H256"/>
    <mergeCell ref="C470:C474"/>
    <mergeCell ref="A300:A328"/>
    <mergeCell ref="A287:A299"/>
    <mergeCell ref="A257:A286"/>
    <mergeCell ref="E385:E386"/>
    <mergeCell ref="B392:B399"/>
    <mergeCell ref="E390:E391"/>
    <mergeCell ref="E427:E429"/>
    <mergeCell ref="B578:B583"/>
    <mergeCell ref="B584:B589"/>
    <mergeCell ref="B590:B595"/>
    <mergeCell ref="C608:C617"/>
    <mergeCell ref="B608:B617"/>
    <mergeCell ref="D603:D605"/>
    <mergeCell ref="D606:D607"/>
    <mergeCell ref="B404:B405"/>
    <mergeCell ref="C404:C405"/>
    <mergeCell ref="C417:C420"/>
    <mergeCell ref="E608:E610"/>
    <mergeCell ref="E611:E614"/>
    <mergeCell ref="D404:D405"/>
    <mergeCell ref="G404:G405"/>
    <mergeCell ref="B400:B403"/>
    <mergeCell ref="G441:G442"/>
    <mergeCell ref="G421:G422"/>
    <mergeCell ref="C421:C424"/>
    <mergeCell ref="C425:C429"/>
    <mergeCell ref="C430:C434"/>
    <mergeCell ref="C435:C440"/>
    <mergeCell ref="C441:C444"/>
    <mergeCell ref="C445:C448"/>
    <mergeCell ref="C449:C455"/>
    <mergeCell ref="D421:D424"/>
    <mergeCell ref="E421:E422"/>
    <mergeCell ref="D435:D440"/>
    <mergeCell ref="E435:E437"/>
    <mergeCell ref="D445:D448"/>
    <mergeCell ref="G473:G474"/>
    <mergeCell ref="E615:E617"/>
    <mergeCell ref="D608:D610"/>
    <mergeCell ref="D611:D614"/>
    <mergeCell ref="D615:D617"/>
    <mergeCell ref="B417:B420"/>
    <mergeCell ref="G445:G446"/>
    <mergeCell ref="D441:D444"/>
    <mergeCell ref="E441:E442"/>
    <mergeCell ref="E443:E444"/>
    <mergeCell ref="G423:G424"/>
    <mergeCell ref="G427:G429"/>
    <mergeCell ref="G425:G426"/>
    <mergeCell ref="G430:G431"/>
    <mergeCell ref="E411:E412"/>
    <mergeCell ref="E413:E416"/>
    <mergeCell ref="E417:E418"/>
    <mergeCell ref="E419:E420"/>
    <mergeCell ref="D417:D420"/>
    <mergeCell ref="G438:G440"/>
    <mergeCell ref="G608:G610"/>
    <mergeCell ref="G611:G614"/>
    <mergeCell ref="G615:G617"/>
    <mergeCell ref="B596:B597"/>
    <mergeCell ref="E445:E446"/>
    <mergeCell ref="E447:E448"/>
    <mergeCell ref="D449:D453"/>
    <mergeCell ref="E449:E451"/>
    <mergeCell ref="E452:E453"/>
    <mergeCell ref="D454:D455"/>
    <mergeCell ref="E454:E455"/>
    <mergeCell ref="D425:D429"/>
    <mergeCell ref="E388:E389"/>
    <mergeCell ref="E383:E384"/>
    <mergeCell ref="G98:G102"/>
    <mergeCell ref="H74:H78"/>
    <mergeCell ref="H79:H80"/>
    <mergeCell ref="H81:H92"/>
    <mergeCell ref="H93:H104"/>
    <mergeCell ref="G105:G108"/>
    <mergeCell ref="G109:G112"/>
    <mergeCell ref="H417:H420"/>
    <mergeCell ref="G238:G246"/>
    <mergeCell ref="G247:G255"/>
    <mergeCell ref="C68:C69"/>
    <mergeCell ref="B68:B69"/>
    <mergeCell ref="D118:D121"/>
    <mergeCell ref="B173:B198"/>
    <mergeCell ref="B141:B157"/>
    <mergeCell ref="H199:H205"/>
    <mergeCell ref="D325:D326"/>
    <mergeCell ref="D327:D328"/>
    <mergeCell ref="C312:C319"/>
    <mergeCell ref="C360:C362"/>
    <mergeCell ref="C70:C72"/>
    <mergeCell ref="D70:D72"/>
    <mergeCell ref="E70:E72"/>
    <mergeCell ref="G70:G72"/>
    <mergeCell ref="H70:H72"/>
    <mergeCell ref="G118:G120"/>
    <mergeCell ref="G122:G123"/>
    <mergeCell ref="G158:G161"/>
    <mergeCell ref="C247:C255"/>
    <mergeCell ref="E350:E351"/>
    <mergeCell ref="P603:P607"/>
    <mergeCell ref="E470:E472"/>
    <mergeCell ref="E473:E474"/>
    <mergeCell ref="G603:G605"/>
    <mergeCell ref="G606:G607"/>
    <mergeCell ref="I603:I607"/>
    <mergeCell ref="I470:I474"/>
    <mergeCell ref="K470:K474"/>
    <mergeCell ref="L470:L474"/>
    <mergeCell ref="N470:N474"/>
    <mergeCell ref="N300:N328"/>
    <mergeCell ref="N348:N351"/>
    <mergeCell ref="N358:N359"/>
    <mergeCell ref="E603:E605"/>
    <mergeCell ref="E606:E607"/>
    <mergeCell ref="E423:E424"/>
    <mergeCell ref="K400:K403"/>
    <mergeCell ref="L400:L403"/>
    <mergeCell ref="I400:I403"/>
    <mergeCell ref="M400:M403"/>
    <mergeCell ref="L387:L391"/>
    <mergeCell ref="K411:K416"/>
    <mergeCell ref="L411:L416"/>
    <mergeCell ref="I404:I405"/>
    <mergeCell ref="E438:E440"/>
    <mergeCell ref="G447:G448"/>
    <mergeCell ref="G449:G451"/>
    <mergeCell ref="G454:G455"/>
    <mergeCell ref="H449:H455"/>
    <mergeCell ref="H421:H424"/>
    <mergeCell ref="L392:L399"/>
    <mergeCell ref="J348:J351"/>
    <mergeCell ref="L206:L237"/>
    <mergeCell ref="N360:N362"/>
    <mergeCell ref="N383:N386"/>
    <mergeCell ref="N387:N391"/>
    <mergeCell ref="N400:N403"/>
    <mergeCell ref="N238:N256"/>
    <mergeCell ref="N257:N286"/>
    <mergeCell ref="M300:M328"/>
    <mergeCell ref="I348:I351"/>
    <mergeCell ref="K348:K351"/>
    <mergeCell ref="C348:C351"/>
    <mergeCell ref="D358:D359"/>
    <mergeCell ref="C320:C328"/>
    <mergeCell ref="C300:C311"/>
    <mergeCell ref="G308:G309"/>
    <mergeCell ref="C269:C275"/>
    <mergeCell ref="C276:C282"/>
    <mergeCell ref="C283:C286"/>
    <mergeCell ref="G269:G271"/>
    <mergeCell ref="M287:M299"/>
    <mergeCell ref="I287:I299"/>
    <mergeCell ref="L287:L299"/>
    <mergeCell ref="N287:N299"/>
    <mergeCell ref="D387:D389"/>
    <mergeCell ref="C358:C359"/>
    <mergeCell ref="E400:E401"/>
    <mergeCell ref="E402:E403"/>
    <mergeCell ref="D400:D403"/>
    <mergeCell ref="L352:L357"/>
    <mergeCell ref="G266:G268"/>
    <mergeCell ref="G312:G313"/>
    <mergeCell ref="G287:G289"/>
    <mergeCell ref="G385:G386"/>
    <mergeCell ref="P358:P359"/>
    <mergeCell ref="E361:E362"/>
    <mergeCell ref="H360:H362"/>
    <mergeCell ref="I360:I362"/>
    <mergeCell ref="G348:G351"/>
    <mergeCell ref="H348:H351"/>
    <mergeCell ref="O300:O328"/>
    <mergeCell ref="L300:L328"/>
    <mergeCell ref="G318:G319"/>
    <mergeCell ref="G320:G321"/>
    <mergeCell ref="G322:G323"/>
    <mergeCell ref="G325:G326"/>
    <mergeCell ref="G327:G328"/>
    <mergeCell ref="E312:E313"/>
    <mergeCell ref="E314:E315"/>
    <mergeCell ref="E316:E317"/>
    <mergeCell ref="O358:O359"/>
    <mergeCell ref="O360:O362"/>
    <mergeCell ref="P348:P351"/>
    <mergeCell ref="J336:J343"/>
    <mergeCell ref="O336:O343"/>
    <mergeCell ref="P336:P343"/>
    <mergeCell ref="O329:O335"/>
    <mergeCell ref="K360:K362"/>
    <mergeCell ref="P300:P328"/>
    <mergeCell ref="J306:J308"/>
    <mergeCell ref="J309:J311"/>
    <mergeCell ref="J312:J313"/>
    <mergeCell ref="J314:J315"/>
    <mergeCell ref="J316:J317"/>
    <mergeCell ref="J327:J328"/>
    <mergeCell ref="A1:O1"/>
    <mergeCell ref="A23:A25"/>
    <mergeCell ref="O23:O25"/>
    <mergeCell ref="B54:B55"/>
    <mergeCell ref="G54:G55"/>
    <mergeCell ref="H54:H55"/>
    <mergeCell ref="K54:K55"/>
    <mergeCell ref="C23:C25"/>
    <mergeCell ref="A38:A43"/>
    <mergeCell ref="A50:A53"/>
    <mergeCell ref="L54:L55"/>
    <mergeCell ref="E54:E55"/>
    <mergeCell ref="B38:B43"/>
    <mergeCell ref="D50:D52"/>
    <mergeCell ref="E50:E52"/>
    <mergeCell ref="B50:B53"/>
    <mergeCell ref="C50:C53"/>
    <mergeCell ref="H50:H53"/>
    <mergeCell ref="A3:A8"/>
    <mergeCell ref="A9:A13"/>
    <mergeCell ref="N23:N25"/>
    <mergeCell ref="N54:N55"/>
    <mergeCell ref="G3:G6"/>
    <mergeCell ref="G7:G8"/>
    <mergeCell ref="G9:G11"/>
    <mergeCell ref="M38:M41"/>
    <mergeCell ref="G26:G28"/>
    <mergeCell ref="G30:G33"/>
    <mergeCell ref="N38:N43"/>
    <mergeCell ref="G23:G24"/>
    <mergeCell ref="H23:H25"/>
    <mergeCell ref="I3:I8"/>
    <mergeCell ref="A105:A112"/>
    <mergeCell ref="A113:A117"/>
    <mergeCell ref="A141:A157"/>
    <mergeCell ref="C64:C66"/>
    <mergeCell ref="D64:D66"/>
    <mergeCell ref="E64:E66"/>
    <mergeCell ref="G64:G66"/>
    <mergeCell ref="H64:H67"/>
    <mergeCell ref="A56:A58"/>
    <mergeCell ref="B56:B58"/>
    <mergeCell ref="E101:E102"/>
    <mergeCell ref="K3:K8"/>
    <mergeCell ref="L3:L8"/>
    <mergeCell ref="J9:J11"/>
    <mergeCell ref="J12:J13"/>
    <mergeCell ref="J18:J21"/>
    <mergeCell ref="E3:E6"/>
    <mergeCell ref="E7:E8"/>
    <mergeCell ref="E9:E11"/>
    <mergeCell ref="E12:E13"/>
    <mergeCell ref="E14:E15"/>
    <mergeCell ref="B3:B8"/>
    <mergeCell ref="B9:B13"/>
    <mergeCell ref="B14:B16"/>
    <mergeCell ref="K9:K13"/>
    <mergeCell ref="I9:I13"/>
    <mergeCell ref="H3:H8"/>
    <mergeCell ref="J3:J8"/>
    <mergeCell ref="H14:H16"/>
    <mergeCell ref="I14:I16"/>
    <mergeCell ref="D56:D58"/>
    <mergeCell ref="E56:E58"/>
    <mergeCell ref="G12:G13"/>
    <mergeCell ref="G14:G15"/>
    <mergeCell ref="K23:K25"/>
    <mergeCell ref="L23:L25"/>
    <mergeCell ref="N18:N22"/>
    <mergeCell ref="A26:A29"/>
    <mergeCell ref="A30:A33"/>
    <mergeCell ref="L9:L13"/>
    <mergeCell ref="H18:H22"/>
    <mergeCell ref="K18:K22"/>
    <mergeCell ref="I18:I22"/>
    <mergeCell ref="L18:L22"/>
    <mergeCell ref="B70:B72"/>
    <mergeCell ref="E98:E100"/>
    <mergeCell ref="A59:A63"/>
    <mergeCell ref="A64:A67"/>
    <mergeCell ref="A70:A72"/>
    <mergeCell ref="C56:C58"/>
    <mergeCell ref="K56:K58"/>
    <mergeCell ref="I56:I58"/>
    <mergeCell ref="L56:L58"/>
    <mergeCell ref="A54:A55"/>
    <mergeCell ref="K50:K53"/>
    <mergeCell ref="I50:I53"/>
    <mergeCell ref="A46:A49"/>
    <mergeCell ref="G46:G49"/>
    <mergeCell ref="H46:H49"/>
    <mergeCell ref="E38:E40"/>
    <mergeCell ref="G38:G40"/>
    <mergeCell ref="D54:D55"/>
    <mergeCell ref="C38:C43"/>
    <mergeCell ref="G50:G52"/>
    <mergeCell ref="J14:J16"/>
    <mergeCell ref="K14:K16"/>
    <mergeCell ref="L14:L16"/>
    <mergeCell ref="E260:E261"/>
    <mergeCell ref="E262:E265"/>
    <mergeCell ref="B257:B286"/>
    <mergeCell ref="A14:A16"/>
    <mergeCell ref="C3:C8"/>
    <mergeCell ref="C9:C13"/>
    <mergeCell ref="C14:C16"/>
    <mergeCell ref="D3:D6"/>
    <mergeCell ref="D7:D8"/>
    <mergeCell ref="D9:D11"/>
    <mergeCell ref="D12:D13"/>
    <mergeCell ref="D14:D15"/>
    <mergeCell ref="D18:D20"/>
    <mergeCell ref="B18:B22"/>
    <mergeCell ref="E77:E78"/>
    <mergeCell ref="D79:D80"/>
    <mergeCell ref="E79:E80"/>
    <mergeCell ref="D81:D84"/>
    <mergeCell ref="E81:E83"/>
    <mergeCell ref="D85:D88"/>
    <mergeCell ref="B23:B25"/>
    <mergeCell ref="E23:E24"/>
    <mergeCell ref="B59:B63"/>
    <mergeCell ref="A68:A69"/>
    <mergeCell ref="E68:E69"/>
    <mergeCell ref="D68:D69"/>
    <mergeCell ref="K199:K205"/>
    <mergeCell ref="L199:L205"/>
    <mergeCell ref="A158:A162"/>
    <mergeCell ref="A163:A172"/>
    <mergeCell ref="A173:A198"/>
    <mergeCell ref="A199:A205"/>
    <mergeCell ref="E153:E156"/>
    <mergeCell ref="N336:N343"/>
    <mergeCell ref="L344:L347"/>
    <mergeCell ref="G306:G307"/>
    <mergeCell ref="B238:B256"/>
    <mergeCell ref="D348:D351"/>
    <mergeCell ref="E348:E349"/>
    <mergeCell ref="K158:K162"/>
    <mergeCell ref="I158:I162"/>
    <mergeCell ref="B113:B117"/>
    <mergeCell ref="E109:E112"/>
    <mergeCell ref="D113:D116"/>
    <mergeCell ref="E113:E114"/>
    <mergeCell ref="E115:E116"/>
    <mergeCell ref="G137:G139"/>
    <mergeCell ref="C118:C121"/>
    <mergeCell ref="C122:C136"/>
    <mergeCell ref="C137:C140"/>
    <mergeCell ref="B118:B140"/>
    <mergeCell ref="H257:H286"/>
    <mergeCell ref="K257:K286"/>
    <mergeCell ref="E257:E259"/>
    <mergeCell ref="G218:G219"/>
    <mergeCell ref="G220:G221"/>
    <mergeCell ref="G222:G223"/>
    <mergeCell ref="G224:G225"/>
    <mergeCell ref="G226:G227"/>
    <mergeCell ref="D230:D233"/>
    <mergeCell ref="E230:E231"/>
    <mergeCell ref="A655:A657"/>
    <mergeCell ref="A658:A662"/>
    <mergeCell ref="B655:B657"/>
    <mergeCell ref="E283:E284"/>
    <mergeCell ref="M257:M286"/>
    <mergeCell ref="G272:G275"/>
    <mergeCell ref="G276:G279"/>
    <mergeCell ref="G280:G282"/>
    <mergeCell ref="G283:G284"/>
    <mergeCell ref="G285:G286"/>
    <mergeCell ref="E285:E286"/>
    <mergeCell ref="E177:E180"/>
    <mergeCell ref="E266:E268"/>
    <mergeCell ref="E269:E271"/>
    <mergeCell ref="E238:E239"/>
    <mergeCell ref="E242:E243"/>
    <mergeCell ref="E244:E245"/>
    <mergeCell ref="E247:E248"/>
    <mergeCell ref="E251:E252"/>
    <mergeCell ref="E212:E213"/>
    <mergeCell ref="D214:D217"/>
    <mergeCell ref="E208:E209"/>
    <mergeCell ref="D210:D213"/>
    <mergeCell ref="E210:E211"/>
    <mergeCell ref="I257:I286"/>
    <mergeCell ref="L257:L286"/>
    <mergeCell ref="G257:G259"/>
    <mergeCell ref="G260:G261"/>
    <mergeCell ref="C257:C268"/>
    <mergeCell ref="H400:H403"/>
    <mergeCell ref="G470:G472"/>
    <mergeCell ref="C400:C403"/>
    <mergeCell ref="P257:P286"/>
    <mergeCell ref="L238:L256"/>
    <mergeCell ref="E163:E166"/>
    <mergeCell ref="E167:E170"/>
    <mergeCell ref="D173:D180"/>
    <mergeCell ref="E173:E176"/>
    <mergeCell ref="D105:D112"/>
    <mergeCell ref="E105:E108"/>
    <mergeCell ref="C46:C49"/>
    <mergeCell ref="D46:D49"/>
    <mergeCell ref="E46:E49"/>
    <mergeCell ref="I70:I72"/>
    <mergeCell ref="G77:G78"/>
    <mergeCell ref="G79:G80"/>
    <mergeCell ref="K118:K140"/>
    <mergeCell ref="H59:H63"/>
    <mergeCell ref="K59:K63"/>
    <mergeCell ref="G181:G184"/>
    <mergeCell ref="G185:G188"/>
    <mergeCell ref="G189:G192"/>
    <mergeCell ref="G193:G196"/>
    <mergeCell ref="N59:N63"/>
    <mergeCell ref="J56:J58"/>
    <mergeCell ref="N56:N58"/>
    <mergeCell ref="P56:P58"/>
    <mergeCell ref="O56:O58"/>
    <mergeCell ref="K173:K198"/>
    <mergeCell ref="C158:C162"/>
    <mergeCell ref="K70:K72"/>
    <mergeCell ref="K64:K67"/>
    <mergeCell ref="I64:I67"/>
    <mergeCell ref="I79:I80"/>
    <mergeCell ref="P38:P43"/>
    <mergeCell ref="O38:O43"/>
    <mergeCell ref="D38:D40"/>
    <mergeCell ref="H38:H43"/>
    <mergeCell ref="K38:K43"/>
    <mergeCell ref="I38:I43"/>
    <mergeCell ref="L173:L198"/>
    <mergeCell ref="N173:N198"/>
    <mergeCell ref="L163:L172"/>
    <mergeCell ref="N163:N172"/>
    <mergeCell ref="L158:L162"/>
    <mergeCell ref="N158:N162"/>
    <mergeCell ref="G125:G127"/>
    <mergeCell ref="G129:G131"/>
    <mergeCell ref="G133:G135"/>
    <mergeCell ref="H118:H140"/>
    <mergeCell ref="D133:D136"/>
    <mergeCell ref="E133:E135"/>
    <mergeCell ref="G103:G104"/>
    <mergeCell ref="E59:E61"/>
    <mergeCell ref="E62:E63"/>
    <mergeCell ref="G59:G61"/>
    <mergeCell ref="G62:G63"/>
    <mergeCell ref="K79:K80"/>
    <mergeCell ref="D158:D161"/>
    <mergeCell ref="H105:H112"/>
    <mergeCell ref="H113:H116"/>
    <mergeCell ref="G141:G148"/>
    <mergeCell ref="G149:G156"/>
    <mergeCell ref="H141:H157"/>
    <mergeCell ref="I141:I157"/>
    <mergeCell ref="E158:E159"/>
    <mergeCell ref="J325:J326"/>
    <mergeCell ref="J322:J324"/>
    <mergeCell ref="J320:J321"/>
    <mergeCell ref="J318:J319"/>
    <mergeCell ref="P329:P335"/>
    <mergeCell ref="G310:G311"/>
    <mergeCell ref="G367:G368"/>
    <mergeCell ref="G369:G372"/>
    <mergeCell ref="G373:G375"/>
    <mergeCell ref="M360:M362"/>
    <mergeCell ref="O367:O372"/>
    <mergeCell ref="P363:P366"/>
    <mergeCell ref="O363:O366"/>
    <mergeCell ref="P367:P372"/>
    <mergeCell ref="L348:L351"/>
    <mergeCell ref="M348:M351"/>
    <mergeCell ref="O348:O351"/>
    <mergeCell ref="L360:L362"/>
    <mergeCell ref="J358:J359"/>
    <mergeCell ref="H344:H347"/>
    <mergeCell ref="G329:G331"/>
    <mergeCell ref="G332:G334"/>
    <mergeCell ref="G336:G340"/>
    <mergeCell ref="G341:G343"/>
    <mergeCell ref="L635:L636"/>
    <mergeCell ref="H392:H399"/>
    <mergeCell ref="H387:H391"/>
    <mergeCell ref="H358:H359"/>
    <mergeCell ref="I358:I359"/>
    <mergeCell ref="H425:H429"/>
    <mergeCell ref="K404:K405"/>
    <mergeCell ref="L404:L405"/>
    <mergeCell ref="M404:M405"/>
    <mergeCell ref="I383:I386"/>
    <mergeCell ref="H470:H474"/>
    <mergeCell ref="H445:H448"/>
    <mergeCell ref="I417:I420"/>
    <mergeCell ref="K417:K420"/>
    <mergeCell ref="I608:I617"/>
    <mergeCell ref="K608:K617"/>
    <mergeCell ref="L608:L617"/>
    <mergeCell ref="I584:I589"/>
    <mergeCell ref="K584:K589"/>
    <mergeCell ref="I632:I634"/>
    <mergeCell ref="J484:J491"/>
    <mergeCell ref="J492:J501"/>
    <mergeCell ref="M387:M391"/>
    <mergeCell ref="H435:H440"/>
    <mergeCell ref="H441:H444"/>
    <mergeCell ref="L449:L455"/>
    <mergeCell ref="H502:H504"/>
    <mergeCell ref="H548:H560"/>
    <mergeCell ref="H608:H617"/>
    <mergeCell ref="I406:I410"/>
    <mergeCell ref="H404:H405"/>
    <mergeCell ref="I475:I483"/>
    <mergeCell ref="N635:N636"/>
    <mergeCell ref="N344:N347"/>
    <mergeCell ref="O635:O636"/>
    <mergeCell ref="P635:P636"/>
    <mergeCell ref="P627:P631"/>
    <mergeCell ref="K387:K391"/>
    <mergeCell ref="P360:P362"/>
    <mergeCell ref="K358:K359"/>
    <mergeCell ref="K383:K386"/>
    <mergeCell ref="L358:L359"/>
    <mergeCell ref="M358:M359"/>
    <mergeCell ref="K392:K399"/>
    <mergeCell ref="I618:I626"/>
    <mergeCell ref="K618:K626"/>
    <mergeCell ref="L618:L626"/>
    <mergeCell ref="N618:N626"/>
    <mergeCell ref="O618:O626"/>
    <mergeCell ref="I627:I631"/>
    <mergeCell ref="K627:K631"/>
    <mergeCell ref="L627:L631"/>
    <mergeCell ref="N627:N631"/>
    <mergeCell ref="O627:O631"/>
    <mergeCell ref="I387:I391"/>
    <mergeCell ref="O383:O386"/>
    <mergeCell ref="O608:O617"/>
    <mergeCell ref="N608:N617"/>
    <mergeCell ref="O373:O382"/>
    <mergeCell ref="P373:P382"/>
    <mergeCell ref="N578:N583"/>
    <mergeCell ref="P406:P410"/>
    <mergeCell ref="I635:I636"/>
    <mergeCell ref="K635:K636"/>
    <mergeCell ref="P658:P662"/>
    <mergeCell ref="D665:D667"/>
    <mergeCell ref="E665:E667"/>
    <mergeCell ref="H665:H667"/>
    <mergeCell ref="G665:G667"/>
    <mergeCell ref="I637:I654"/>
    <mergeCell ref="K637:K654"/>
    <mergeCell ref="L637:L654"/>
    <mergeCell ref="N637:N654"/>
    <mergeCell ref="O637:O654"/>
    <mergeCell ref="P637:P654"/>
    <mergeCell ref="I655:I657"/>
    <mergeCell ref="K655:K657"/>
    <mergeCell ref="L655:L657"/>
    <mergeCell ref="N655:N657"/>
    <mergeCell ref="O655:O657"/>
    <mergeCell ref="P655:P657"/>
    <mergeCell ref="P663:P664"/>
    <mergeCell ref="I665:I667"/>
    <mergeCell ref="K665:K667"/>
    <mergeCell ref="L665:L667"/>
    <mergeCell ref="N665:N667"/>
    <mergeCell ref="O665:O667"/>
    <mergeCell ref="P665:P667"/>
    <mergeCell ref="D655:D657"/>
    <mergeCell ref="E655:E657"/>
    <mergeCell ref="D658:D662"/>
    <mergeCell ref="E658:E662"/>
    <mergeCell ref="G655:G657"/>
    <mergeCell ref="C665:C667"/>
    <mergeCell ref="A668:A670"/>
    <mergeCell ref="B668:B670"/>
    <mergeCell ref="C671:C673"/>
    <mergeCell ref="A671:A673"/>
    <mergeCell ref="B671:B673"/>
    <mergeCell ref="C680:C697"/>
    <mergeCell ref="A680:A697"/>
    <mergeCell ref="B680:B697"/>
    <mergeCell ref="A698:A704"/>
    <mergeCell ref="C698:C704"/>
    <mergeCell ref="C674:C679"/>
    <mergeCell ref="B674:B679"/>
    <mergeCell ref="G709:G710"/>
    <mergeCell ref="H705:H708"/>
    <mergeCell ref="H709:H710"/>
    <mergeCell ref="H668:H670"/>
    <mergeCell ref="H671:H673"/>
    <mergeCell ref="G668:G670"/>
    <mergeCell ref="G671:G673"/>
    <mergeCell ref="G680:G685"/>
    <mergeCell ref="G686:G693"/>
    <mergeCell ref="G694:G697"/>
    <mergeCell ref="H680:H697"/>
    <mergeCell ref="E705:E708"/>
    <mergeCell ref="G705:G708"/>
    <mergeCell ref="D680:D693"/>
    <mergeCell ref="E680:E685"/>
    <mergeCell ref="E686:E693"/>
    <mergeCell ref="D694:D697"/>
    <mergeCell ref="E694:E697"/>
    <mergeCell ref="E668:E670"/>
    <mergeCell ref="D671:D673"/>
    <mergeCell ref="E671:E673"/>
    <mergeCell ref="D709:D710"/>
    <mergeCell ref="A838:A842"/>
    <mergeCell ref="A843:A846"/>
    <mergeCell ref="A847:A850"/>
    <mergeCell ref="A851:A853"/>
    <mergeCell ref="A854:A856"/>
    <mergeCell ref="D838:D842"/>
    <mergeCell ref="E838:E842"/>
    <mergeCell ref="D843:D846"/>
    <mergeCell ref="E843:E846"/>
    <mergeCell ref="D847:D850"/>
    <mergeCell ref="E847:E850"/>
    <mergeCell ref="D851:D853"/>
    <mergeCell ref="E851:E853"/>
    <mergeCell ref="D854:D856"/>
    <mergeCell ref="E854:E856"/>
    <mergeCell ref="D830:D832"/>
    <mergeCell ref="E830:E832"/>
    <mergeCell ref="D833:D834"/>
    <mergeCell ref="E833:E834"/>
    <mergeCell ref="A830:A832"/>
    <mergeCell ref="A833:A834"/>
    <mergeCell ref="A760:A779"/>
    <mergeCell ref="A744:A759"/>
    <mergeCell ref="C711:C712"/>
    <mergeCell ref="C713:C715"/>
    <mergeCell ref="C716:C718"/>
    <mergeCell ref="C719:C722"/>
    <mergeCell ref="C723:C725"/>
    <mergeCell ref="A835:A837"/>
    <mergeCell ref="B851:B853"/>
    <mergeCell ref="B854:B856"/>
    <mergeCell ref="C838:C842"/>
    <mergeCell ref="C843:C846"/>
    <mergeCell ref="C847:C850"/>
    <mergeCell ref="C851:C853"/>
    <mergeCell ref="C854:C856"/>
    <mergeCell ref="H926:H952"/>
    <mergeCell ref="G953:G956"/>
    <mergeCell ref="G957:G958"/>
    <mergeCell ref="G959:G963"/>
    <mergeCell ref="G926:G952"/>
    <mergeCell ref="H959:H963"/>
    <mergeCell ref="G857:G859"/>
    <mergeCell ref="D857:D859"/>
    <mergeCell ref="E857:E859"/>
    <mergeCell ref="D861:D863"/>
    <mergeCell ref="E861:E863"/>
    <mergeCell ref="E864:E866"/>
    <mergeCell ref="E867:E869"/>
    <mergeCell ref="G872:G876"/>
    <mergeCell ref="G877:G881"/>
    <mergeCell ref="H872:H881"/>
    <mergeCell ref="H861:H871"/>
    <mergeCell ref="D896:D898"/>
    <mergeCell ref="E896:E898"/>
    <mergeCell ref="H896:H898"/>
    <mergeCell ref="D872:D876"/>
    <mergeCell ref="D864:D869"/>
    <mergeCell ref="B835:B837"/>
    <mergeCell ref="A882:A890"/>
    <mergeCell ref="A926:A952"/>
    <mergeCell ref="A953:A958"/>
    <mergeCell ref="A959:A963"/>
    <mergeCell ref="C926:C928"/>
    <mergeCell ref="C929:C931"/>
    <mergeCell ref="C932:C934"/>
    <mergeCell ref="C935:C938"/>
    <mergeCell ref="C939:C942"/>
    <mergeCell ref="C943:C946"/>
    <mergeCell ref="C947:C952"/>
    <mergeCell ref="C953:C958"/>
    <mergeCell ref="C959:C963"/>
    <mergeCell ref="D926:D952"/>
    <mergeCell ref="E926:E952"/>
    <mergeCell ref="D953:D956"/>
    <mergeCell ref="E953:E956"/>
    <mergeCell ref="D882:D884"/>
    <mergeCell ref="E882:E884"/>
    <mergeCell ref="D885:D887"/>
    <mergeCell ref="E885:E887"/>
    <mergeCell ref="D888:D890"/>
    <mergeCell ref="D957:D958"/>
    <mergeCell ref="E957:E958"/>
    <mergeCell ref="D959:D963"/>
    <mergeCell ref="A891:A895"/>
    <mergeCell ref="C882:C887"/>
    <mergeCell ref="C888:C890"/>
    <mergeCell ref="C891:C892"/>
    <mergeCell ref="C893:C894"/>
    <mergeCell ref="E888:E890"/>
    <mergeCell ref="D891:D892"/>
    <mergeCell ref="E891:E892"/>
    <mergeCell ref="A896:A898"/>
    <mergeCell ref="C896:C898"/>
    <mergeCell ref="A861:A871"/>
    <mergeCell ref="A872:A881"/>
    <mergeCell ref="C861:C871"/>
    <mergeCell ref="D181:D188"/>
    <mergeCell ref="E181:E184"/>
    <mergeCell ref="E185:E188"/>
    <mergeCell ref="D189:D196"/>
    <mergeCell ref="E189:E192"/>
    <mergeCell ref="E193:E196"/>
    <mergeCell ref="D199:D200"/>
    <mergeCell ref="D201:D202"/>
    <mergeCell ref="D203:D204"/>
    <mergeCell ref="E232:E233"/>
    <mergeCell ref="D235:D237"/>
    <mergeCell ref="A392:A399"/>
    <mergeCell ref="C392:C399"/>
    <mergeCell ref="B199:B205"/>
    <mergeCell ref="B206:B237"/>
    <mergeCell ref="A329:A335"/>
    <mergeCell ref="A336:A343"/>
    <mergeCell ref="A344:A347"/>
    <mergeCell ref="C329:C335"/>
    <mergeCell ref="C336:C343"/>
    <mergeCell ref="C344:C347"/>
    <mergeCell ref="B421:B424"/>
    <mergeCell ref="B425:B429"/>
    <mergeCell ref="B430:B434"/>
    <mergeCell ref="B475:B483"/>
    <mergeCell ref="E346:E347"/>
    <mergeCell ref="E872:E876"/>
    <mergeCell ref="J144:J147"/>
    <mergeCell ref="J148:J150"/>
    <mergeCell ref="J151:J153"/>
    <mergeCell ref="J154:J157"/>
    <mergeCell ref="I81:I92"/>
    <mergeCell ref="K81:K92"/>
    <mergeCell ref="E129:E131"/>
    <mergeCell ref="D137:D140"/>
    <mergeCell ref="E118:E120"/>
    <mergeCell ref="D122:D124"/>
    <mergeCell ref="E122:E123"/>
    <mergeCell ref="D125:D128"/>
    <mergeCell ref="E125:E127"/>
    <mergeCell ref="D129:D132"/>
    <mergeCell ref="C34:C37"/>
    <mergeCell ref="E137:E139"/>
    <mergeCell ref="E959:E963"/>
    <mergeCell ref="D877:D881"/>
    <mergeCell ref="E877:E881"/>
    <mergeCell ref="G861:G863"/>
    <mergeCell ref="G864:G869"/>
    <mergeCell ref="G870:G871"/>
    <mergeCell ref="D870:D871"/>
    <mergeCell ref="E870:E871"/>
    <mergeCell ref="C830:C832"/>
    <mergeCell ref="G698:G702"/>
    <mergeCell ref="G703:G704"/>
    <mergeCell ref="H698:H704"/>
    <mergeCell ref="D674:D677"/>
    <mergeCell ref="E674:E677"/>
    <mergeCell ref="D678:D679"/>
    <mergeCell ref="E678:E679"/>
    <mergeCell ref="D226:D229"/>
    <mergeCell ref="E218:E219"/>
    <mergeCell ref="E220:E221"/>
    <mergeCell ref="G163:G166"/>
    <mergeCell ref="G167:G170"/>
    <mergeCell ref="C173:C180"/>
    <mergeCell ref="C181:C198"/>
    <mergeCell ref="C199:C200"/>
    <mergeCell ref="C201:C202"/>
    <mergeCell ref="C203:C204"/>
    <mergeCell ref="I206:I237"/>
    <mergeCell ref="C30:C33"/>
    <mergeCell ref="D30:D33"/>
    <mergeCell ref="D26:D28"/>
    <mergeCell ref="E26:E28"/>
    <mergeCell ref="E30:E33"/>
    <mergeCell ref="C141:C157"/>
    <mergeCell ref="D141:D148"/>
    <mergeCell ref="E141:E144"/>
    <mergeCell ref="E145:E148"/>
    <mergeCell ref="D149:D156"/>
    <mergeCell ref="E149:E152"/>
    <mergeCell ref="D59:D61"/>
    <mergeCell ref="D62:D63"/>
    <mergeCell ref="E160:E161"/>
    <mergeCell ref="D163:D170"/>
    <mergeCell ref="I118:I140"/>
    <mergeCell ref="C163:C172"/>
    <mergeCell ref="H158:H162"/>
    <mergeCell ref="C54:C55"/>
    <mergeCell ref="A206:A237"/>
    <mergeCell ref="G235:G237"/>
    <mergeCell ref="D308:D311"/>
    <mergeCell ref="G302:G303"/>
    <mergeCell ref="G304:G305"/>
    <mergeCell ref="E253:E254"/>
    <mergeCell ref="B329:B335"/>
    <mergeCell ref="B300:B328"/>
    <mergeCell ref="D300:D303"/>
    <mergeCell ref="D304:D307"/>
    <mergeCell ref="E272:E275"/>
    <mergeCell ref="E276:E279"/>
    <mergeCell ref="E280:E282"/>
    <mergeCell ref="E235:E237"/>
    <mergeCell ref="D218:D221"/>
    <mergeCell ref="E320:E321"/>
    <mergeCell ref="B336:B343"/>
    <mergeCell ref="C206:C209"/>
    <mergeCell ref="C210:C213"/>
    <mergeCell ref="C214:C217"/>
    <mergeCell ref="C218:C229"/>
    <mergeCell ref="C230:C233"/>
    <mergeCell ref="G314:G315"/>
    <mergeCell ref="G316:G317"/>
    <mergeCell ref="G290:G292"/>
    <mergeCell ref="D206:D209"/>
    <mergeCell ref="E206:E207"/>
    <mergeCell ref="G228:G229"/>
    <mergeCell ref="G230:G231"/>
    <mergeCell ref="G232:G233"/>
    <mergeCell ref="E214:E215"/>
    <mergeCell ref="E216:E217"/>
    <mergeCell ref="A363:A366"/>
    <mergeCell ref="A367:A372"/>
    <mergeCell ref="A373:A382"/>
    <mergeCell ref="C363:C366"/>
    <mergeCell ref="C367:C372"/>
    <mergeCell ref="C373:C382"/>
    <mergeCell ref="D363:D366"/>
    <mergeCell ref="E363:E364"/>
    <mergeCell ref="E365:E366"/>
    <mergeCell ref="D367:D372"/>
    <mergeCell ref="E367:E368"/>
    <mergeCell ref="E369:E372"/>
    <mergeCell ref="D373:D378"/>
    <mergeCell ref="E373:E375"/>
    <mergeCell ref="E376:E378"/>
    <mergeCell ref="D379:D380"/>
    <mergeCell ref="E379:E380"/>
    <mergeCell ref="D381:D382"/>
    <mergeCell ref="E381:E382"/>
    <mergeCell ref="B363:B366"/>
    <mergeCell ref="B46:B49"/>
    <mergeCell ref="B64:B67"/>
    <mergeCell ref="B93:B104"/>
    <mergeCell ref="B158:B162"/>
    <mergeCell ref="I392:I399"/>
    <mergeCell ref="G376:G378"/>
    <mergeCell ref="H373:H382"/>
    <mergeCell ref="B373:B382"/>
    <mergeCell ref="K344:K347"/>
    <mergeCell ref="I344:I347"/>
    <mergeCell ref="B344:B347"/>
    <mergeCell ref="I336:I343"/>
    <mergeCell ref="K336:K343"/>
    <mergeCell ref="I329:I335"/>
    <mergeCell ref="K329:K335"/>
    <mergeCell ref="L329:L335"/>
    <mergeCell ref="N329:N335"/>
    <mergeCell ref="L336:L343"/>
    <mergeCell ref="H163:H172"/>
    <mergeCell ref="N46:N49"/>
    <mergeCell ref="H363:H366"/>
    <mergeCell ref="B383:B386"/>
    <mergeCell ref="B163:B172"/>
    <mergeCell ref="I173:I198"/>
    <mergeCell ref="H173:H198"/>
    <mergeCell ref="G173:G176"/>
    <mergeCell ref="G177:G180"/>
    <mergeCell ref="H206:H237"/>
    <mergeCell ref="I199:I205"/>
    <mergeCell ref="D222:D225"/>
    <mergeCell ref="E222:E223"/>
    <mergeCell ref="E224:E225"/>
    <mergeCell ref="B360:B362"/>
    <mergeCell ref="B406:B410"/>
    <mergeCell ref="B411:B416"/>
    <mergeCell ref="B470:B474"/>
    <mergeCell ref="B663:B664"/>
    <mergeCell ref="I363:I366"/>
    <mergeCell ref="K363:K366"/>
    <mergeCell ref="L363:L366"/>
    <mergeCell ref="N363:N366"/>
    <mergeCell ref="I367:I372"/>
    <mergeCell ref="K367:K372"/>
    <mergeCell ref="L367:L372"/>
    <mergeCell ref="N367:N372"/>
    <mergeCell ref="I373:I382"/>
    <mergeCell ref="K373:K382"/>
    <mergeCell ref="L373:L382"/>
    <mergeCell ref="N373:N382"/>
    <mergeCell ref="B548:B560"/>
    <mergeCell ref="I548:I560"/>
    <mergeCell ref="K548:K560"/>
    <mergeCell ref="L548:L560"/>
    <mergeCell ref="N548:N560"/>
    <mergeCell ref="B561:B577"/>
    <mergeCell ref="I561:I577"/>
    <mergeCell ref="K561:K577"/>
    <mergeCell ref="L561:L577"/>
    <mergeCell ref="N561:N577"/>
    <mergeCell ref="I578:I583"/>
    <mergeCell ref="K578:K583"/>
    <mergeCell ref="L578:L583"/>
    <mergeCell ref="C383:C386"/>
    <mergeCell ref="D383:D386"/>
    <mergeCell ref="B986:B991"/>
    <mergeCell ref="B992:B993"/>
    <mergeCell ref="B994:B999"/>
    <mergeCell ref="I663:I664"/>
    <mergeCell ref="K663:K664"/>
    <mergeCell ref="L663:L664"/>
    <mergeCell ref="N663:N664"/>
    <mergeCell ref="O663:O664"/>
    <mergeCell ref="K658:K662"/>
    <mergeCell ref="L658:L662"/>
    <mergeCell ref="N658:N662"/>
    <mergeCell ref="O658:O662"/>
    <mergeCell ref="L584:L589"/>
    <mergeCell ref="N584:N589"/>
    <mergeCell ref="I658:I662"/>
    <mergeCell ref="I590:I595"/>
    <mergeCell ref="K590:K595"/>
    <mergeCell ref="L590:L595"/>
    <mergeCell ref="N590:N595"/>
    <mergeCell ref="I596:I597"/>
    <mergeCell ref="K596:K597"/>
    <mergeCell ref="L596:L597"/>
    <mergeCell ref="N596:N597"/>
    <mergeCell ref="I598:I602"/>
    <mergeCell ref="K598:K602"/>
    <mergeCell ref="L598:L602"/>
    <mergeCell ref="N598:N602"/>
    <mergeCell ref="O603:O607"/>
    <mergeCell ref="I857:I859"/>
    <mergeCell ref="K857:K859"/>
    <mergeCell ref="B830:B832"/>
    <mergeCell ref="B833:B834"/>
    <mergeCell ref="P1145:P1146"/>
    <mergeCell ref="B1147:B1170"/>
    <mergeCell ref="B1171:B1185"/>
    <mergeCell ref="B1188:B1198"/>
    <mergeCell ref="I1188:I1198"/>
    <mergeCell ref="K1188:K1198"/>
    <mergeCell ref="L1188:L1198"/>
    <mergeCell ref="N1188:N1198"/>
    <mergeCell ref="O1188:O1198"/>
    <mergeCell ref="P1188:P1198"/>
    <mergeCell ref="C1074:C1076"/>
    <mergeCell ref="C1077:C1078"/>
    <mergeCell ref="C1079:C1081"/>
    <mergeCell ref="C1082:C1083"/>
    <mergeCell ref="C1084:C1087"/>
    <mergeCell ref="C1088:C1090"/>
    <mergeCell ref="C1091:C1094"/>
    <mergeCell ref="C1095:C1096"/>
    <mergeCell ref="C1099:C1116"/>
    <mergeCell ref="C1117:C1123"/>
    <mergeCell ref="C1124:C1144"/>
    <mergeCell ref="C1145:C1146"/>
    <mergeCell ref="C1147:C1170"/>
    <mergeCell ref="C1171:C1185"/>
    <mergeCell ref="C1186:C1187"/>
    <mergeCell ref="C1188:C1198"/>
    <mergeCell ref="D1159:D1164"/>
    <mergeCell ref="E1159:E1164"/>
    <mergeCell ref="E1168:E1170"/>
    <mergeCell ref="D1171:D1178"/>
    <mergeCell ref="E1171:E1174"/>
    <mergeCell ref="E1175:E1178"/>
    <mergeCell ref="P1199:P1204"/>
    <mergeCell ref="B1205:B1219"/>
    <mergeCell ref="I1205:I1219"/>
    <mergeCell ref="L1205:L1219"/>
    <mergeCell ref="K1205:K1219"/>
    <mergeCell ref="N1205:N1219"/>
    <mergeCell ref="O1205:O1219"/>
    <mergeCell ref="P1205:P1219"/>
    <mergeCell ref="B1222:B1225"/>
    <mergeCell ref="I1222:I1225"/>
    <mergeCell ref="K1222:K1225"/>
    <mergeCell ref="L1222:L1225"/>
    <mergeCell ref="N1222:N1225"/>
    <mergeCell ref="O1222:O1225"/>
    <mergeCell ref="P1222:P1225"/>
    <mergeCell ref="D1211:D1216"/>
    <mergeCell ref="E1211:E1216"/>
    <mergeCell ref="D1217:D1219"/>
    <mergeCell ref="E1217:E1219"/>
    <mergeCell ref="G1199:G1200"/>
    <mergeCell ref="G1201:G1202"/>
    <mergeCell ref="G1203:G1204"/>
    <mergeCell ref="G1205:G1210"/>
    <mergeCell ref="G1211:G1216"/>
    <mergeCell ref="G1217:G1219"/>
    <mergeCell ref="E1203:E1204"/>
    <mergeCell ref="C1199:C1204"/>
    <mergeCell ref="C1205:C1219"/>
    <mergeCell ref="E1199:E1200"/>
    <mergeCell ref="D1201:D1202"/>
    <mergeCell ref="P1308:P1320"/>
    <mergeCell ref="K1308:K1320"/>
    <mergeCell ref="K1332:K1334"/>
    <mergeCell ref="C1332:C1334"/>
    <mergeCell ref="B1332:B1334"/>
    <mergeCell ref="H1332:H1334"/>
    <mergeCell ref="I1332:I1334"/>
    <mergeCell ref="L1332:L1334"/>
    <mergeCell ref="N1332:N1334"/>
    <mergeCell ref="N1326:N1331"/>
    <mergeCell ref="B1240:B1243"/>
    <mergeCell ref="K1240:K1243"/>
    <mergeCell ref="I1240:I1243"/>
    <mergeCell ref="L1240:L1243"/>
    <mergeCell ref="N1240:N1243"/>
    <mergeCell ref="O1240:O1243"/>
    <mergeCell ref="P1240:P1243"/>
    <mergeCell ref="B1244:B1256"/>
    <mergeCell ref="I1244:I1256"/>
    <mergeCell ref="K1244:K1256"/>
    <mergeCell ref="L1244:L1256"/>
    <mergeCell ref="N1244:N1256"/>
    <mergeCell ref="H1289:H1292"/>
    <mergeCell ref="P1294:P1305"/>
    <mergeCell ref="K1283:K1288"/>
    <mergeCell ref="L1283:L1288"/>
    <mergeCell ref="N1283:N1288"/>
    <mergeCell ref="E1249:E1253"/>
    <mergeCell ref="D1254:D1256"/>
    <mergeCell ref="E1254:E1256"/>
    <mergeCell ref="P1257:P1261"/>
    <mergeCell ref="B1308:B1320"/>
    <mergeCell ref="P1343:P1349"/>
    <mergeCell ref="B1289:B1292"/>
    <mergeCell ref="O1332:O1334"/>
    <mergeCell ref="P1332:P1334"/>
    <mergeCell ref="E1312:E1315"/>
    <mergeCell ref="I1321:I1325"/>
    <mergeCell ref="N1321:N1325"/>
    <mergeCell ref="O1321:O1325"/>
    <mergeCell ref="P1321:P1325"/>
    <mergeCell ref="I1326:I1331"/>
    <mergeCell ref="K1326:K1331"/>
    <mergeCell ref="L1326:L1331"/>
    <mergeCell ref="O1326:O1331"/>
    <mergeCell ref="P1326:P1331"/>
    <mergeCell ref="D1346:D1347"/>
    <mergeCell ref="E1346:E1347"/>
    <mergeCell ref="I1335:I1339"/>
    <mergeCell ref="K1335:K1339"/>
    <mergeCell ref="L1335:L1339"/>
    <mergeCell ref="N1335:N1339"/>
    <mergeCell ref="O1335:O1339"/>
    <mergeCell ref="P1335:P1339"/>
    <mergeCell ref="E1308:E1311"/>
    <mergeCell ref="G1308:G1311"/>
    <mergeCell ref="G1312:G1315"/>
    <mergeCell ref="L1308:L1320"/>
    <mergeCell ref="K1321:K1325"/>
    <mergeCell ref="G1294:G1297"/>
    <mergeCell ref="G1298:G1301"/>
    <mergeCell ref="H1294:H1305"/>
    <mergeCell ref="B1294:B1305"/>
    <mergeCell ref="B1306:B1307"/>
    <mergeCell ref="B1343:B1349"/>
    <mergeCell ref="I1262:I1282"/>
    <mergeCell ref="K1262:K1282"/>
    <mergeCell ref="L1262:L1282"/>
    <mergeCell ref="N1262:N1282"/>
    <mergeCell ref="O1262:O1282"/>
    <mergeCell ref="N1308:N1320"/>
    <mergeCell ref="O1308:O1320"/>
    <mergeCell ref="B1326:B1331"/>
    <mergeCell ref="B1335:B1339"/>
    <mergeCell ref="B1340:B1342"/>
    <mergeCell ref="I1343:I1349"/>
    <mergeCell ref="K1343:K1349"/>
    <mergeCell ref="L1343:L1349"/>
    <mergeCell ref="N1343:N1349"/>
    <mergeCell ref="O1343:O1349"/>
    <mergeCell ref="B1199:B1204"/>
    <mergeCell ref="K1199:K1204"/>
    <mergeCell ref="O1199:O1204"/>
    <mergeCell ref="L1199:L1204"/>
    <mergeCell ref="I1199:I1204"/>
    <mergeCell ref="N1199:N1204"/>
    <mergeCell ref="D1348:D1349"/>
    <mergeCell ref="E1348:E1349"/>
    <mergeCell ref="D1306:D1307"/>
    <mergeCell ref="E1306:E1307"/>
    <mergeCell ref="D1308:D1314"/>
    <mergeCell ref="D1316:D1318"/>
    <mergeCell ref="E1316:E1318"/>
    <mergeCell ref="D1321:D1324"/>
    <mergeCell ref="E1321:E1324"/>
    <mergeCell ref="D1326:D1329"/>
    <mergeCell ref="N3:N8"/>
    <mergeCell ref="O3:O8"/>
    <mergeCell ref="O59:O63"/>
    <mergeCell ref="F36:F37"/>
    <mergeCell ref="G34:G37"/>
    <mergeCell ref="H34:H37"/>
    <mergeCell ref="I34:I37"/>
    <mergeCell ref="K34:K37"/>
    <mergeCell ref="L34:L37"/>
    <mergeCell ref="J34:J37"/>
    <mergeCell ref="N34:N37"/>
    <mergeCell ref="I30:I33"/>
    <mergeCell ref="O411:O416"/>
    <mergeCell ref="O854:O856"/>
    <mergeCell ref="N14:N16"/>
    <mergeCell ref="G68:G69"/>
    <mergeCell ref="I1232:I1238"/>
    <mergeCell ref="K1232:K1238"/>
    <mergeCell ref="L1232:L1238"/>
    <mergeCell ref="N1232:N1238"/>
    <mergeCell ref="K1171:K1185"/>
    <mergeCell ref="L1171:L1185"/>
    <mergeCell ref="N1171:N1185"/>
    <mergeCell ref="K1145:K1146"/>
    <mergeCell ref="I1145:I1146"/>
    <mergeCell ref="L1145:L1146"/>
    <mergeCell ref="N1145:N1146"/>
    <mergeCell ref="O1145:O1146"/>
    <mergeCell ref="N9:N13"/>
    <mergeCell ref="H9:H13"/>
    <mergeCell ref="O9:O13"/>
    <mergeCell ref="G18:G21"/>
    <mergeCell ref="I1257:I1261"/>
    <mergeCell ref="L59:L63"/>
    <mergeCell ref="O54:O55"/>
    <mergeCell ref="I1294:I1305"/>
    <mergeCell ref="K1294:K1305"/>
    <mergeCell ref="L1294:L1305"/>
    <mergeCell ref="N1294:N1305"/>
    <mergeCell ref="O1294:O1305"/>
    <mergeCell ref="I1283:I1288"/>
    <mergeCell ref="O1244:O1256"/>
    <mergeCell ref="B1321:B1325"/>
    <mergeCell ref="L1321:L1325"/>
    <mergeCell ref="G1302:G1305"/>
    <mergeCell ref="H1283:H1288"/>
    <mergeCell ref="G1289:G1292"/>
    <mergeCell ref="K1257:K1261"/>
    <mergeCell ref="L1257:L1261"/>
    <mergeCell ref="N1257:N1261"/>
    <mergeCell ref="O1257:O1261"/>
    <mergeCell ref="D1232:D1238"/>
    <mergeCell ref="E1232:E1238"/>
    <mergeCell ref="D1240:D1243"/>
    <mergeCell ref="B1036:B1061"/>
    <mergeCell ref="B1062:B1066"/>
    <mergeCell ref="B1067:B1073"/>
    <mergeCell ref="B1074:B1098"/>
    <mergeCell ref="B1099:B1116"/>
    <mergeCell ref="B1117:B1123"/>
    <mergeCell ref="B1124:B1144"/>
    <mergeCell ref="B1145:B1146"/>
    <mergeCell ref="B964:B979"/>
    <mergeCell ref="B980:B985"/>
    <mergeCell ref="C59:C63"/>
    <mergeCell ref="D34:D37"/>
    <mergeCell ref="E34:E37"/>
    <mergeCell ref="F34:F35"/>
    <mergeCell ref="P3:P8"/>
    <mergeCell ref="P9:P13"/>
    <mergeCell ref="I1340:I1342"/>
    <mergeCell ref="K1340:K1342"/>
    <mergeCell ref="L1340:L1342"/>
    <mergeCell ref="N1340:N1342"/>
    <mergeCell ref="O1340:O1342"/>
    <mergeCell ref="P1340:P1342"/>
    <mergeCell ref="P18:P22"/>
    <mergeCell ref="J23:J25"/>
    <mergeCell ref="P23:P25"/>
    <mergeCell ref="J26:J29"/>
    <mergeCell ref="P26:P29"/>
    <mergeCell ref="O44:O45"/>
    <mergeCell ref="P44:P45"/>
    <mergeCell ref="L50:L53"/>
    <mergeCell ref="N50:N53"/>
    <mergeCell ref="O50:O53"/>
    <mergeCell ref="P50:P53"/>
    <mergeCell ref="K46:K49"/>
    <mergeCell ref="I46:I49"/>
    <mergeCell ref="L46:L49"/>
    <mergeCell ref="K632:K634"/>
    <mergeCell ref="L632:L634"/>
    <mergeCell ref="N632:N634"/>
    <mergeCell ref="O632:O634"/>
    <mergeCell ref="O34:O37"/>
    <mergeCell ref="P34:P37"/>
    <mergeCell ref="A18:A22"/>
    <mergeCell ref="B26:B29"/>
    <mergeCell ref="B30:B33"/>
    <mergeCell ref="L26:L29"/>
    <mergeCell ref="L30:L33"/>
    <mergeCell ref="C18:C22"/>
    <mergeCell ref="A44:A45"/>
    <mergeCell ref="B44:B45"/>
    <mergeCell ref="C44:C45"/>
    <mergeCell ref="E44:E45"/>
    <mergeCell ref="G44:G45"/>
    <mergeCell ref="H44:H45"/>
    <mergeCell ref="I44:I45"/>
    <mergeCell ref="J44:J45"/>
    <mergeCell ref="K44:K45"/>
    <mergeCell ref="L44:L45"/>
    <mergeCell ref="N44:N45"/>
    <mergeCell ref="A34:A37"/>
    <mergeCell ref="B34:B37"/>
    <mergeCell ref="I23:I25"/>
    <mergeCell ref="E18:E21"/>
    <mergeCell ref="N26:N29"/>
    <mergeCell ref="N30:N33"/>
    <mergeCell ref="C26:C29"/>
    <mergeCell ref="D23:D24"/>
    <mergeCell ref="L38:L43"/>
    <mergeCell ref="P64:P67"/>
    <mergeCell ref="O64:O67"/>
    <mergeCell ref="N74:N78"/>
    <mergeCell ref="N79:N80"/>
    <mergeCell ref="N81:N92"/>
    <mergeCell ref="L93:L104"/>
    <mergeCell ref="N93:N104"/>
    <mergeCell ref="K68:K69"/>
    <mergeCell ref="L68:L69"/>
    <mergeCell ref="N68:N69"/>
    <mergeCell ref="O68:O69"/>
    <mergeCell ref="P68:P69"/>
    <mergeCell ref="L74:L78"/>
    <mergeCell ref="L79:L80"/>
    <mergeCell ref="P59:P63"/>
    <mergeCell ref="I54:I55"/>
    <mergeCell ref="O70:O72"/>
    <mergeCell ref="P70:P72"/>
    <mergeCell ref="J74:J78"/>
    <mergeCell ref="P74:P78"/>
    <mergeCell ref="O74:O78"/>
    <mergeCell ref="O79:O80"/>
    <mergeCell ref="P79:P80"/>
    <mergeCell ref="J102:J104"/>
    <mergeCell ref="P54:P55"/>
    <mergeCell ref="P141:P157"/>
    <mergeCell ref="J158:J159"/>
    <mergeCell ref="J161:J162"/>
    <mergeCell ref="O158:O162"/>
    <mergeCell ref="P158:P162"/>
    <mergeCell ref="O105:O112"/>
    <mergeCell ref="P105:P112"/>
    <mergeCell ref="K113:K117"/>
    <mergeCell ref="I113:I117"/>
    <mergeCell ref="L113:L117"/>
    <mergeCell ref="N113:N117"/>
    <mergeCell ref="P113:P117"/>
    <mergeCell ref="O113:O117"/>
    <mergeCell ref="J131:J136"/>
    <mergeCell ref="J122:J130"/>
    <mergeCell ref="O118:O140"/>
    <mergeCell ref="P118:P140"/>
    <mergeCell ref="L105:L112"/>
    <mergeCell ref="N105:N112"/>
    <mergeCell ref="J105:J112"/>
    <mergeCell ref="L118:L140"/>
    <mergeCell ref="N118:N140"/>
    <mergeCell ref="I105:I112"/>
    <mergeCell ref="K105:K112"/>
    <mergeCell ref="L141:L157"/>
    <mergeCell ref="N141:N157"/>
    <mergeCell ref="L70:L72"/>
    <mergeCell ref="N70:N72"/>
    <mergeCell ref="P93:P104"/>
    <mergeCell ref="O93:O104"/>
    <mergeCell ref="J64:J67"/>
    <mergeCell ref="P411:P416"/>
    <mergeCell ref="J417:J418"/>
    <mergeCell ref="J419:J420"/>
    <mergeCell ref="K425:K429"/>
    <mergeCell ref="O475:O483"/>
    <mergeCell ref="P475:P483"/>
    <mergeCell ref="P383:P386"/>
    <mergeCell ref="O387:O391"/>
    <mergeCell ref="P387:P391"/>
    <mergeCell ref="P400:P403"/>
    <mergeCell ref="O404:O405"/>
    <mergeCell ref="P404:P405"/>
    <mergeCell ref="O470:O474"/>
    <mergeCell ref="P470:P474"/>
    <mergeCell ref="O400:O403"/>
    <mergeCell ref="L417:L420"/>
    <mergeCell ref="O417:O420"/>
    <mergeCell ref="P392:P399"/>
    <mergeCell ref="O421:O424"/>
    <mergeCell ref="P421:P424"/>
    <mergeCell ref="J425:J429"/>
    <mergeCell ref="L383:L386"/>
    <mergeCell ref="M383:M386"/>
    <mergeCell ref="N404:N405"/>
    <mergeCell ref="N417:N420"/>
    <mergeCell ref="N406:N410"/>
    <mergeCell ref="N411:N416"/>
    <mergeCell ref="N392:N399"/>
    <mergeCell ref="P417:P420"/>
    <mergeCell ref="N449:N455"/>
    <mergeCell ref="K406:K410"/>
    <mergeCell ref="L406:L410"/>
    <mergeCell ref="P1117:P1123"/>
    <mergeCell ref="I1124:I1144"/>
    <mergeCell ref="K1124:K1144"/>
    <mergeCell ref="L1124:L1144"/>
    <mergeCell ref="N1124:N1144"/>
    <mergeCell ref="P1124:P1144"/>
    <mergeCell ref="O1124:O1144"/>
    <mergeCell ref="K847:K850"/>
    <mergeCell ref="O847:O850"/>
    <mergeCell ref="P847:P850"/>
    <mergeCell ref="L847:L850"/>
    <mergeCell ref="N847:N850"/>
    <mergeCell ref="J899:J907"/>
    <mergeCell ref="K899:K915"/>
    <mergeCell ref="L899:L915"/>
    <mergeCell ref="I899:I915"/>
    <mergeCell ref="N899:N915"/>
    <mergeCell ref="O899:O915"/>
    <mergeCell ref="P899:P915"/>
    <mergeCell ref="I882:I890"/>
    <mergeCell ref="J1119:J1120"/>
    <mergeCell ref="J1121:J1122"/>
    <mergeCell ref="N1117:N1123"/>
    <mergeCell ref="L1117:L1123"/>
    <mergeCell ref="O1117:O1123"/>
    <mergeCell ref="K891:K895"/>
    <mergeCell ref="L891:L895"/>
    <mergeCell ref="N891:N895"/>
    <mergeCell ref="O891:O895"/>
    <mergeCell ref="P891:P895"/>
    <mergeCell ref="I896:I898"/>
    <mergeCell ref="P854:P856"/>
    <mergeCell ref="P1171:P1185"/>
    <mergeCell ref="O1171:O1185"/>
    <mergeCell ref="O1232:O1238"/>
    <mergeCell ref="P1232:P1238"/>
    <mergeCell ref="O1289:O1292"/>
    <mergeCell ref="P1289:P1292"/>
    <mergeCell ref="P1262:P1282"/>
    <mergeCell ref="K1147:K1170"/>
    <mergeCell ref="I1147:I1170"/>
    <mergeCell ref="L1147:L1170"/>
    <mergeCell ref="N1147:N1170"/>
    <mergeCell ref="O1147:O1170"/>
    <mergeCell ref="P1147:P1170"/>
    <mergeCell ref="N872:N881"/>
    <mergeCell ref="O872:O881"/>
    <mergeCell ref="P872:P881"/>
    <mergeCell ref="O1283:O1288"/>
    <mergeCell ref="P1283:P1288"/>
    <mergeCell ref="I1289:I1292"/>
    <mergeCell ref="K1289:K1292"/>
    <mergeCell ref="L1289:L1292"/>
    <mergeCell ref="N1289:N1292"/>
    <mergeCell ref="P1244:P1256"/>
    <mergeCell ref="K882:K890"/>
    <mergeCell ref="L882:L890"/>
    <mergeCell ref="N882:N890"/>
    <mergeCell ref="O882:O890"/>
    <mergeCell ref="P882:P890"/>
    <mergeCell ref="I891:I895"/>
    <mergeCell ref="I1117:I1123"/>
    <mergeCell ref="K1117:K1123"/>
    <mergeCell ref="J1117:J1118"/>
    <mergeCell ref="N1350:N1353"/>
    <mergeCell ref="O1350:O1353"/>
    <mergeCell ref="B1376:B1397"/>
    <mergeCell ref="K1376:K1397"/>
    <mergeCell ref="B1435:B1438"/>
    <mergeCell ref="K1435:K1438"/>
    <mergeCell ref="I1435:I1438"/>
    <mergeCell ref="L1435:L1438"/>
    <mergeCell ref="N1435:N1438"/>
    <mergeCell ref="O1435:O1438"/>
    <mergeCell ref="P1435:P1438"/>
    <mergeCell ref="D1364:D1365"/>
    <mergeCell ref="E1364:E1365"/>
    <mergeCell ref="D1366:D1367"/>
    <mergeCell ref="E1366:E1367"/>
    <mergeCell ref="D1368:D1369"/>
    <mergeCell ref="E1368:E1369"/>
    <mergeCell ref="D1370:D1371"/>
    <mergeCell ref="E1370:E1371"/>
    <mergeCell ref="D1372:D1373"/>
    <mergeCell ref="E1372:E1373"/>
    <mergeCell ref="D1374:D1375"/>
    <mergeCell ref="E1374:E1375"/>
    <mergeCell ref="D1376:D1377"/>
    <mergeCell ref="E1376:E1377"/>
    <mergeCell ref="D1378:D1379"/>
    <mergeCell ref="E1378:E1379"/>
    <mergeCell ref="D1380:D1381"/>
    <mergeCell ref="E1380:E1381"/>
    <mergeCell ref="D1382:D1383"/>
    <mergeCell ref="E1384:E1385"/>
    <mergeCell ref="D1386:D1387"/>
    <mergeCell ref="B1439:B1442"/>
    <mergeCell ref="J1439:J1442"/>
    <mergeCell ref="K1439:K1442"/>
    <mergeCell ref="I1439:I1442"/>
    <mergeCell ref="L1439:L1442"/>
    <mergeCell ref="N1439:N1442"/>
    <mergeCell ref="O1439:O1442"/>
    <mergeCell ref="P1439:P1442"/>
    <mergeCell ref="B1446:B1454"/>
    <mergeCell ref="I1446:I1454"/>
    <mergeCell ref="K1446:K1454"/>
    <mergeCell ref="L1446:L1454"/>
    <mergeCell ref="N1446:N1454"/>
    <mergeCell ref="O1446:O1454"/>
    <mergeCell ref="P1446:P1454"/>
    <mergeCell ref="B1481:B1484"/>
    <mergeCell ref="P1481:P1484"/>
    <mergeCell ref="O1481:O1484"/>
    <mergeCell ref="J1481:J1482"/>
    <mergeCell ref="J1483:J1484"/>
    <mergeCell ref="K1481:K1484"/>
    <mergeCell ref="C1458:C1479"/>
    <mergeCell ref="C1481:C1484"/>
    <mergeCell ref="G1439:G1440"/>
    <mergeCell ref="G1441:G1442"/>
    <mergeCell ref="G1443:G1444"/>
    <mergeCell ref="G1446:G1448"/>
    <mergeCell ref="G1449:G1454"/>
    <mergeCell ref="G1455:G1456"/>
    <mergeCell ref="G1468:G1479"/>
    <mergeCell ref="G1481:G1483"/>
    <mergeCell ref="D1439:D1440"/>
    <mergeCell ref="N1485:N1487"/>
    <mergeCell ref="B1488:B1489"/>
    <mergeCell ref="J1488:J1489"/>
    <mergeCell ref="K1488:K1489"/>
    <mergeCell ref="I1488:I1489"/>
    <mergeCell ref="L1488:L1489"/>
    <mergeCell ref="N1488:N1489"/>
    <mergeCell ref="O1488:O1489"/>
    <mergeCell ref="P1488:P1489"/>
    <mergeCell ref="B1529:B1530"/>
    <mergeCell ref="K1529:K1530"/>
    <mergeCell ref="I1529:I1530"/>
    <mergeCell ref="L1529:L1530"/>
    <mergeCell ref="N1529:N1530"/>
    <mergeCell ref="O1529:O1530"/>
    <mergeCell ref="P1529:P1530"/>
    <mergeCell ref="C1485:C1487"/>
    <mergeCell ref="C1488:C1489"/>
    <mergeCell ref="C1490:C1493"/>
    <mergeCell ref="C1494:C1497"/>
    <mergeCell ref="C1498:C1501"/>
    <mergeCell ref="C1502:C1505"/>
    <mergeCell ref="C1508:C1511"/>
    <mergeCell ref="C1512:C1515"/>
    <mergeCell ref="C1517:C1520"/>
    <mergeCell ref="C1521:C1524"/>
    <mergeCell ref="D1508:D1511"/>
    <mergeCell ref="E1508:E1511"/>
    <mergeCell ref="D1512:D1515"/>
    <mergeCell ref="E1512:E1515"/>
    <mergeCell ref="D1517:D1520"/>
    <mergeCell ref="E1517:E1520"/>
    <mergeCell ref="B1654:B1659"/>
    <mergeCell ref="H1654:H1659"/>
    <mergeCell ref="K1654:K1659"/>
    <mergeCell ref="J1654:J1659"/>
    <mergeCell ref="I1654:I1659"/>
    <mergeCell ref="L1654:L1659"/>
    <mergeCell ref="N1654:N1659"/>
    <mergeCell ref="O1654:O1659"/>
    <mergeCell ref="P1654:P1659"/>
    <mergeCell ref="P1604:P1606"/>
    <mergeCell ref="P1607:P1609"/>
    <mergeCell ref="P1613:P1618"/>
    <mergeCell ref="P1622:P1625"/>
    <mergeCell ref="H1626:H1649"/>
    <mergeCell ref="J1650:J1653"/>
    <mergeCell ref="P1650:P1653"/>
    <mergeCell ref="C1610:C1612"/>
    <mergeCell ref="C1613:C1618"/>
    <mergeCell ref="C1620:C1621"/>
    <mergeCell ref="C1622:C1625"/>
    <mergeCell ref="C1626:C1649"/>
    <mergeCell ref="C1650:C1653"/>
    <mergeCell ref="C1654:C1659"/>
    <mergeCell ref="D1657:D1658"/>
    <mergeCell ref="E1657:E1658"/>
    <mergeCell ref="D1654:D1656"/>
    <mergeCell ref="E1654:E1656"/>
    <mergeCell ref="D1626:D1641"/>
    <mergeCell ref="E1626:E1635"/>
    <mergeCell ref="E1636:E1641"/>
    <mergeCell ref="F1650:F1651"/>
    <mergeCell ref="F1652:F1653"/>
    <mergeCell ref="P14:P16"/>
    <mergeCell ref="J30:J33"/>
    <mergeCell ref="O30:O33"/>
    <mergeCell ref="P30:P33"/>
    <mergeCell ref="J46:J49"/>
    <mergeCell ref="O46:O49"/>
    <mergeCell ref="P46:P49"/>
    <mergeCell ref="J89:J92"/>
    <mergeCell ref="P81:P92"/>
    <mergeCell ref="O81:O92"/>
    <mergeCell ref="D238:D240"/>
    <mergeCell ref="D241:D243"/>
    <mergeCell ref="D244:D246"/>
    <mergeCell ref="K1531:K1542"/>
    <mergeCell ref="P1531:P1542"/>
    <mergeCell ref="L1531:L1542"/>
    <mergeCell ref="N1531:N1542"/>
    <mergeCell ref="G1535:G1538"/>
    <mergeCell ref="H1531:H1542"/>
    <mergeCell ref="G1539:G1542"/>
    <mergeCell ref="K1350:K1353"/>
    <mergeCell ref="I1350:I1353"/>
    <mergeCell ref="P1350:P1353"/>
    <mergeCell ref="J1199:J1204"/>
    <mergeCell ref="I1226:I1231"/>
    <mergeCell ref="K1226:K1231"/>
    <mergeCell ref="L1226:L1231"/>
    <mergeCell ref="N1226:N1231"/>
    <mergeCell ref="O1226:O1231"/>
    <mergeCell ref="P1226:P1231"/>
    <mergeCell ref="I1308:I1320"/>
    <mergeCell ref="I1171:I1185"/>
    <mergeCell ref="H68:H69"/>
    <mergeCell ref="I68:I69"/>
    <mergeCell ref="K163:K172"/>
    <mergeCell ref="I163:I172"/>
    <mergeCell ref="K206:K237"/>
    <mergeCell ref="G206:G207"/>
    <mergeCell ref="G210:G211"/>
    <mergeCell ref="H26:H29"/>
    <mergeCell ref="H30:H33"/>
    <mergeCell ref="I26:I29"/>
    <mergeCell ref="O14:O16"/>
    <mergeCell ref="J93:J95"/>
    <mergeCell ref="J96:J98"/>
    <mergeCell ref="J99:J101"/>
    <mergeCell ref="L81:L92"/>
    <mergeCell ref="O141:O157"/>
    <mergeCell ref="K26:K29"/>
    <mergeCell ref="K30:K33"/>
    <mergeCell ref="I93:I104"/>
    <mergeCell ref="K93:K104"/>
    <mergeCell ref="I59:I63"/>
    <mergeCell ref="G56:G58"/>
    <mergeCell ref="H56:H58"/>
    <mergeCell ref="J173:J180"/>
    <mergeCell ref="J199:J200"/>
    <mergeCell ref="J201:J202"/>
    <mergeCell ref="L64:L67"/>
    <mergeCell ref="N64:N67"/>
    <mergeCell ref="O18:O22"/>
    <mergeCell ref="O26:O29"/>
    <mergeCell ref="K141:K157"/>
    <mergeCell ref="J141:J143"/>
    <mergeCell ref="O484:O491"/>
    <mergeCell ref="P484:P491"/>
    <mergeCell ref="G500:G501"/>
    <mergeCell ref="G502:G504"/>
    <mergeCell ref="G505:G507"/>
    <mergeCell ref="G508:G513"/>
    <mergeCell ref="G514:G516"/>
    <mergeCell ref="G523:G524"/>
    <mergeCell ref="G533:G536"/>
    <mergeCell ref="G573:G574"/>
    <mergeCell ref="D293:D295"/>
    <mergeCell ref="D296:D298"/>
    <mergeCell ref="H329:H335"/>
    <mergeCell ref="J329:J335"/>
    <mergeCell ref="J363:J366"/>
    <mergeCell ref="H336:H343"/>
    <mergeCell ref="H367:H372"/>
    <mergeCell ref="G379:G380"/>
    <mergeCell ref="G381:G382"/>
    <mergeCell ref="G363:G364"/>
    <mergeCell ref="G365:G366"/>
    <mergeCell ref="H383:H386"/>
    <mergeCell ref="G344:G345"/>
    <mergeCell ref="G346:G347"/>
    <mergeCell ref="D329:D334"/>
    <mergeCell ref="E329:E331"/>
    <mergeCell ref="E332:E334"/>
    <mergeCell ref="D336:D343"/>
    <mergeCell ref="O392:O399"/>
    <mergeCell ref="J387:J388"/>
    <mergeCell ref="J390:J391"/>
    <mergeCell ref="O406:O410"/>
    <mergeCell ref="K1354:K1375"/>
    <mergeCell ref="P1354:P1375"/>
    <mergeCell ref="B1354:B1375"/>
    <mergeCell ref="I1354:I1375"/>
    <mergeCell ref="L1354:L1375"/>
    <mergeCell ref="N1354:N1375"/>
    <mergeCell ref="O1354:O1375"/>
    <mergeCell ref="H1376:H1397"/>
    <mergeCell ref="P1376:P1397"/>
    <mergeCell ref="K1399:K1434"/>
    <mergeCell ref="J567:J568"/>
    <mergeCell ref="J569:J575"/>
    <mergeCell ref="P561:P577"/>
    <mergeCell ref="O561:O577"/>
    <mergeCell ref="P578:P583"/>
    <mergeCell ref="O578:O583"/>
    <mergeCell ref="K1186:K1187"/>
    <mergeCell ref="I1186:I1187"/>
    <mergeCell ref="L1186:L1187"/>
    <mergeCell ref="N1186:N1187"/>
    <mergeCell ref="O1186:O1187"/>
    <mergeCell ref="P1186:P1187"/>
    <mergeCell ref="I1376:I1397"/>
    <mergeCell ref="L1376:L1397"/>
    <mergeCell ref="N1376:N1397"/>
    <mergeCell ref="O1376:O1397"/>
    <mergeCell ref="O1399:O1434"/>
    <mergeCell ref="P1399:P1434"/>
    <mergeCell ref="J564:J566"/>
    <mergeCell ref="J561:J563"/>
    <mergeCell ref="B1350:B1353"/>
    <mergeCell ref="L1350:L1353"/>
    <mergeCell ref="O492:O501"/>
    <mergeCell ref="P492:P501"/>
    <mergeCell ref="J502:J504"/>
    <mergeCell ref="O502:O504"/>
    <mergeCell ref="P502:P504"/>
    <mergeCell ref="B505:B524"/>
    <mergeCell ref="P525:P547"/>
    <mergeCell ref="G559:G560"/>
    <mergeCell ref="O1003:O1030"/>
    <mergeCell ref="O1036:O1061"/>
    <mergeCell ref="L1067:L1073"/>
    <mergeCell ref="N1067:N1073"/>
    <mergeCell ref="O1067:O1073"/>
    <mergeCell ref="P1067:P1073"/>
    <mergeCell ref="L1074:L1098"/>
    <mergeCell ref="N1074:N1098"/>
    <mergeCell ref="O1074:O1098"/>
    <mergeCell ref="P1074:P1098"/>
    <mergeCell ref="O528:O547"/>
    <mergeCell ref="O548:O560"/>
    <mergeCell ref="P549:P551"/>
    <mergeCell ref="P857:P859"/>
    <mergeCell ref="I838:I846"/>
    <mergeCell ref="I847:I850"/>
    <mergeCell ref="K838:K846"/>
    <mergeCell ref="L838:L846"/>
    <mergeCell ref="N838:N846"/>
    <mergeCell ref="L857:L859"/>
    <mergeCell ref="N857:N859"/>
    <mergeCell ref="O857:O859"/>
    <mergeCell ref="L854:L856"/>
    <mergeCell ref="N854:N856"/>
    <mergeCell ref="P1458:P1475"/>
    <mergeCell ref="I1458:I1480"/>
    <mergeCell ref="L1458:L1480"/>
    <mergeCell ref="N1458:N1480"/>
    <mergeCell ref="O1458:O1480"/>
    <mergeCell ref="O1490:O1528"/>
    <mergeCell ref="O1531:O1542"/>
    <mergeCell ref="K1552:K1602"/>
    <mergeCell ref="O1552:O1602"/>
    <mergeCell ref="P1552:P1602"/>
    <mergeCell ref="O1620:O1621"/>
    <mergeCell ref="K1620:K1621"/>
    <mergeCell ref="B1620:B1621"/>
    <mergeCell ref="I1620:I1621"/>
    <mergeCell ref="L1620:L1621"/>
    <mergeCell ref="N1620:N1621"/>
    <mergeCell ref="P1620:P1621"/>
    <mergeCell ref="P1543:P1551"/>
    <mergeCell ref="D1543:D1548"/>
    <mergeCell ref="E1588:E1590"/>
    <mergeCell ref="D1591:D1593"/>
    <mergeCell ref="E1591:E1593"/>
    <mergeCell ref="D1594:D1596"/>
    <mergeCell ref="E1594:E1596"/>
    <mergeCell ref="D1597:D1599"/>
    <mergeCell ref="E1597:E1599"/>
    <mergeCell ref="B1485:B1487"/>
    <mergeCell ref="P1485:P1487"/>
    <mergeCell ref="K1485:K1487"/>
    <mergeCell ref="O1485:O1487"/>
    <mergeCell ref="I1485:I1487"/>
    <mergeCell ref="L1485:L1487"/>
    <mergeCell ref="P1660:P1665"/>
    <mergeCell ref="H1666:H1668"/>
    <mergeCell ref="K1666:K1668"/>
    <mergeCell ref="O1666:O1668"/>
    <mergeCell ref="P1666:P1668"/>
    <mergeCell ref="H1669:H1674"/>
    <mergeCell ref="K1669:K1674"/>
    <mergeCell ref="O1669:O1674"/>
    <mergeCell ref="P1669:P1674"/>
    <mergeCell ref="H1677:H1682"/>
    <mergeCell ref="K1677:K1682"/>
    <mergeCell ref="O1677:O1682"/>
    <mergeCell ref="P1677:P1682"/>
    <mergeCell ref="H1684:H1687"/>
    <mergeCell ref="K1684:K1687"/>
    <mergeCell ref="O1684:O1687"/>
    <mergeCell ref="P1684:P1687"/>
    <mergeCell ref="I1669:I1674"/>
    <mergeCell ref="L1669:L1674"/>
    <mergeCell ref="N1669:N1674"/>
    <mergeCell ref="I1677:I1682"/>
    <mergeCell ref="L1677:L1682"/>
    <mergeCell ref="N1677:N1682"/>
    <mergeCell ref="I1684:I1687"/>
    <mergeCell ref="A1716:A1720"/>
    <mergeCell ref="B1716:B1720"/>
    <mergeCell ref="C1716:C1720"/>
    <mergeCell ref="D1716:D1720"/>
    <mergeCell ref="E1716:E1720"/>
    <mergeCell ref="H1688:H1693"/>
    <mergeCell ref="K1688:K1693"/>
    <mergeCell ref="O1688:O1693"/>
    <mergeCell ref="P1688:P1693"/>
    <mergeCell ref="I1660:I1665"/>
    <mergeCell ref="J1660:J1665"/>
    <mergeCell ref="L1660:L1665"/>
    <mergeCell ref="N1660:N1665"/>
    <mergeCell ref="G1666:G1668"/>
    <mergeCell ref="B1666:B1668"/>
    <mergeCell ref="B1660:B1665"/>
    <mergeCell ref="G1669:G1674"/>
    <mergeCell ref="B1669:B1674"/>
    <mergeCell ref="G1709:G1710"/>
    <mergeCell ref="H1709:H1710"/>
    <mergeCell ref="G1716:G1720"/>
    <mergeCell ref="H1716:H1720"/>
    <mergeCell ref="I1716:I1720"/>
    <mergeCell ref="J1716:J1720"/>
    <mergeCell ref="K1716:K1720"/>
    <mergeCell ref="L1716:L1720"/>
    <mergeCell ref="N1716:N1720"/>
    <mergeCell ref="O1716:O1720"/>
    <mergeCell ref="P1716:P1720"/>
    <mergeCell ref="H1660:H1665"/>
    <mergeCell ref="K1660:K1665"/>
    <mergeCell ref="O1660:O1665"/>
  </mergeCells>
  <hyperlinks>
    <hyperlink ref="F24" r:id="rId1" display="http://consorciofia.info/cdr/ver_fuentes_w.php?NumCDR=005&amp;codEntidad=19999"/>
    <hyperlink ref="F23" r:id="rId2" display="http://consorciofia.info/cdr/ver_fuentes_w.php?NumCDR=005&amp;codEntidad=19999"/>
    <hyperlink ref="F38" r:id="rId3" display="http://consorciofia.info/cdr/ver_fuentes_w.php?NumCDR=011&amp;codEntidad=19999"/>
    <hyperlink ref="F40" r:id="rId4" display="http://consorciofia.info/cdr/ver_fuentes_w.php?NumCDR=0011&amp;codEntidad=19999"/>
    <hyperlink ref="F39" r:id="rId5" display="http://consorciofia.info/cdr/ver_fuentes_w.php?NumCDR=023&amp;codEntidad=19999"/>
    <hyperlink ref="F41" r:id="rId6" display="Documentos soportes para la conciliación"/>
    <hyperlink ref="F54" r:id="rId7" display="http://consorciofia.info/cdr/ver_fuentes_w.php?NumCDR=019&amp;codEntidad=19999"/>
    <hyperlink ref="F55" r:id="rId8" display="http://consorciofia.info/cdr/ver_fuentes_w.php?NumCDR=019&amp;codEntidad=19999"/>
    <hyperlink ref="F59" r:id="rId9" display="http://consorciofia.info/cdr/ver_fuentes_w.php?NumCDR=023&amp;codEntidad=19999"/>
    <hyperlink ref="F60" r:id="rId10" display="http://consorciofia.info/cdr/ver_fuentes_w.php?NumCDR=0011&amp;codEntidad=19999"/>
    <hyperlink ref="F61" r:id="rId11" display="http://consorciofia.info/cdr/ver_fuentes_w.php?NumCDR=0011&amp;codEntidad=19999"/>
    <hyperlink ref="F73" r:id="rId12" display="http://consorciofia.info/cdr/ver_fuentes_w.php?NumCDR=016&amp;codEntidad=19999"/>
    <hyperlink ref="D300:D303" r:id="rId13" display="http://consorciofia.info/cdr/ver_fuentes_w.php?NumCDR=076&amp;codEntidad=19999"/>
    <hyperlink ref="D304:D307" r:id="rId14" display="http://consorciofia.info/cdr/ver_fuentes_w.php?NumCDR=077&amp;codEntidad=19999"/>
    <hyperlink ref="D308:D311" r:id="rId15" display="http://consorciofia.info/cdr/ver_fuentes_w.php?NumCDR=078&amp;codEntidad=19999"/>
    <hyperlink ref="D312:D315" r:id="rId16" display="http://consorciofia.info/cdr/ver_fuentes_w.php?NumCDR=079&amp;codEntidad=19999"/>
    <hyperlink ref="D316:D319" r:id="rId17" display="http://consorciofia.info/cdr/ver_fuentes_w.php?NumCDR=080&amp;codEntidad=19999"/>
    <hyperlink ref="D320:D323" r:id="rId18" display="http://consorciofia.info/cdr/ver_fuentes_w.php?NumCDR=083&amp;codEntidad=19999"/>
    <hyperlink ref="D325:D326" r:id="rId19" display="http://consorciofia.info/cdr/ver_fuentes_w.php?NumCDR=199&amp;codEntidad=19999"/>
    <hyperlink ref="D327:D328" r:id="rId20" display="http://consorciofia.info/cdr/ver_fuentes_w.php?NumCDR=198&amp;codEntidad=19999"/>
    <hyperlink ref="D348:D351" r:id="rId21" display="http://consorciofia.info/cdr/ver_fuentes_w.php?NumCDR=086&amp;codEntidad=19999"/>
    <hyperlink ref="D358:D359" r:id="rId22" display="http://consorciofia.info/cdr/ver_fuentes_w.php?NumCDR=088&amp;codEntidad=19999"/>
    <hyperlink ref="D360:D361" r:id="rId23" display="http://consorciofia.info/cdr/ver_fuentes_w.php?NumCDR=089&amp;codEntidad=19999"/>
    <hyperlink ref="D383" r:id="rId24" display="http://consorciofia.info/cdr/ver_fuentes_w.php?NumCDR=092&amp;codEntidad=19999"/>
    <hyperlink ref="D387:D388" r:id="rId25" display="http://consorciofia.info/cdr/ver_fuentes_w.php?NumCDR=093&amp;codEntidad=19999"/>
    <hyperlink ref="D390:D391" r:id="rId26" display="http://consorciofia.info/cdr/ver_fuentes_w.php?NumCDR=174&amp;codEntidad=19999"/>
    <hyperlink ref="D400:D403" r:id="rId27" display="http://consorciofia.info/cdr/ver_fuentes_w.php?NumCDR=095&amp;codEntidad=19999"/>
    <hyperlink ref="D404:D405" r:id="rId28" display="http://consorciofia.info/cdr/ver_fuentes_w.php?NumCDR=096&amp;codEntidad=19999"/>
    <hyperlink ref="D417" r:id="rId29" display="http://consorciofia.info/cdr/ver_fuentes_w.php?NumCDR=099&amp;codEntidad=19999"/>
    <hyperlink ref="D470:D474" r:id="rId30" display="http://consorciofia.info/cdr/ver_fuentes_w.php?NumCDR=109&amp;codEntidad=19999"/>
    <hyperlink ref="D608:D610" r:id="rId31" display="http://consorciofia.info/cdr/ver_fuentes_w.php?NumCDR=149&amp;codEntidad=19999"/>
    <hyperlink ref="D611" r:id="rId32" display="http://consorciofia.info/cdr/ver_fuentes_w.php?NumCDR=141&amp;codEntidad=19999"/>
    <hyperlink ref="D615:D617" r:id="rId33" display="http://consorciofia.info/cdr/ver_fuentes_w.php?NumCDR=142&amp;codEntidad=19999"/>
    <hyperlink ref="D618:D620" r:id="rId34" display="http://consorciofia.info/cdr/ver_fuentes_w.php?NumCDR=170&amp;codEntidad=19999"/>
    <hyperlink ref="D621:D623" r:id="rId35" display="http://consorciofia.info/cdr/ver_fuentes_w.php?NumCDR=171&amp;codEntidad=19999"/>
    <hyperlink ref="D624:D626" r:id="rId36" display="http://consorciofia.info/cdr/ver_fuentes_w.php?NumCDR=172&amp;codEntidad=19999"/>
    <hyperlink ref="D627:D631" r:id="rId37" display="http://consorciofia.info/cdr/ver_fuentes_w.php?NumCDR=138&amp;codEntidad=19999"/>
    <hyperlink ref="D632:D634" r:id="rId38" display="http://consorciofia.info/cdr/ver_fuentes_w.php?NumCDR=189&amp;codEntidad=19999"/>
    <hyperlink ref="D635:D636" r:id="rId39" display="http://consorciofia.info/cdr/ver_fuentes_w.php?NumCDR=173&amp;codEntidad=19999"/>
    <hyperlink ref="D637:D642" r:id="rId40" display="http://consorciofia.info/cdr/ver_fuentes_w.php?NumCDR=047&amp;codEntidad=19999"/>
    <hyperlink ref="D643:D645" r:id="rId41" display="http://consorciofia.info/cdr/ver_fuentes_w.php?NumCDR=195&amp;codEntidad=19999"/>
    <hyperlink ref="D646:D648" r:id="rId42" display="http://consorciofia.info/cdr/ver_fuentes_w.php?NumCDR=210&amp;codEntidad=19999"/>
    <hyperlink ref="D649:D651" r:id="rId43" display="http://consorciofia.info/cdr/ver_fuentes_w.php?NumCDR=209&amp;codEntidad=19999"/>
    <hyperlink ref="D652:D654" r:id="rId44" display="http://consorciofia.info/cdr/ver_fuentes_w.php?NumCDR=145&amp;codEntidad=19999"/>
    <hyperlink ref="D655:D657" r:id="rId45" display="http://consorciofia.info/cdr/ver_fuentes_w.php?NumCDR=169&amp;codEntidad=19999"/>
    <hyperlink ref="D658:D662" r:id="rId46" display="http://consorciofia.info/cdr/ver_fuentes_w.php?NumCDR=137&amp;codEntidad=19999"/>
    <hyperlink ref="D17" r:id="rId47" display="http://consorciofia.info/cdr/ver_fuentes_w.php?NumCDR=003&amp;codEntidad=19999"/>
    <hyperlink ref="F52" r:id="rId48" display="http://consorciofia.info/cdr/ver_fuentes_w.php?NumCDR=017&amp;codEntidad=19999"/>
    <hyperlink ref="F50" r:id="rId49" display="http://consorciofia.info/cdr/ver_fuentes_w.php?NumCDR=017&amp;codEntidad=19999"/>
    <hyperlink ref="D59" r:id="rId50" display="http://consorciofia.info/cdr/ver_fuentes_w.php?NumCDR=023&amp;codEntidad=19999"/>
    <hyperlink ref="D68:D72" r:id="rId51" display="http://consorciofia.info/cdr/ver_fuentes_w.php?NumCDR=006&amp;codEntidad=19999"/>
    <hyperlink ref="D665:D667" r:id="rId52" display="133"/>
    <hyperlink ref="D668:D670" r:id="rId53" display="http://consorciofia.info/cdr/ver_fuentes_w.php?NumCDR=131&amp;codEntidad=19999"/>
    <hyperlink ref="D671:D673" r:id="rId54" display="http://consorciofia.info/cdr/ver_fuentes_w.php?NumCDR=135&amp;codEntidad=19999"/>
    <hyperlink ref="D680" r:id="rId55" display="http://consorciofia.info/cdr/ver_fuentes_w.php?NumCDR=125&amp;codEntidad=19999"/>
    <hyperlink ref="D680:D691" r:id="rId56" display="http://consorciofia.info/cdr/ver_fuentes_w.php?NumCDR=125&amp;codEntidad=19999"/>
    <hyperlink ref="D709:D710" r:id="rId57" display="http://consorciofia.info/cdr/ver_fuentes_w.php?NumCDR=136&amp;codEntidad=19999"/>
    <hyperlink ref="D705:D708" r:id="rId58" display="http://consorciofia.info/cdr/ver_fuentes_w.php?NumCDR=126&amp;codEntidad=19999"/>
    <hyperlink ref="D760:D765" r:id="rId59" display="http://consorciofia.info/cdr/ver_fuentes_w.php?NumCDR=001&amp;codEntidad=19821"/>
    <hyperlink ref="D766:D775" r:id="rId60" display="http://consorciofia.info/cdr/ver_fuentes_w.php?NumCDR=180&amp;codEntidad=19999"/>
    <hyperlink ref="D776:D779" r:id="rId61" display="http://consorciofia.info/cdr/ver_fuentes_w.php?NumCDR=298&amp;codEntidad=19999"/>
    <hyperlink ref="D830" r:id="rId62" display="http://consorciofia.info/cdr/ver_fuentes_w.php?NumCDR=174&amp;codEntidad=19999"/>
    <hyperlink ref="D833" r:id="rId63" display="http://consorciofia.info/cdr/ver_fuentes_w.php?NumCDR=174&amp;codEntidad=19999"/>
    <hyperlink ref="D829" r:id="rId64" display="http://consorciofia.info/cdr/ver_fuentes_w.php?NumCDR=174&amp;codEntidad=19999"/>
    <hyperlink ref="D843" r:id="rId65" display="http://consorciofia.info/cdr/ver_fuentes_w.php?NumCDR=174&amp;codEntidad=19999"/>
    <hyperlink ref="D847" r:id="rId66" display="http://consorciofia.info/cdr/ver_fuentes_w.php?NumCDR=174&amp;codEntidad=19999"/>
    <hyperlink ref="D851" r:id="rId67" display="http://consorciofia.info/cdr/ver_fuentes_w.php?NumCDR=174&amp;codEntidad=19999"/>
    <hyperlink ref="D854" r:id="rId68" display="https://www.youtube.com/watch?v=cdLhtafylgE&amp;index=2&amp;list=RDMMnt1d8X_meEg"/>
    <hyperlink ref="D857" r:id="rId69" display="http://consorciofia.info/cdr/ver_fuentes_w.php?NumCDR=174&amp;codEntidad=19999"/>
    <hyperlink ref="D860" r:id="rId70" display="http://consorciofia.info/cdr/ver_fuentes_w.php?NumCDR=174&amp;codEntidad=19999"/>
    <hyperlink ref="D872:D876" r:id="rId71" display="http://consorciofia.info/cdr/ver_fuentes_w.php?NumCDR=001&amp;codEntidad=19392"/>
    <hyperlink ref="D877:D881" r:id="rId72" display="http://consorciofia.info/cdr/ver_fuentes_w.php?NumCDR=235&amp;codEntidad=19999"/>
    <hyperlink ref="D870:D871" r:id="rId73" display="http://consorciofia.info/cdr/ver_fuentes_w.php?NumCDR=12&amp;codEntidad=19532"/>
    <hyperlink ref="D861:D863" r:id="rId74" display="http://consorciofia.info/cdr/ver_fuentes_w.php?NumCDR=001&amp;codEntidad=19532"/>
    <hyperlink ref="D864:D869" r:id="rId75" display="http://consorciofia.info/cdr/ver_fuentes_w.php?NumCDR=185&amp;codEntidad=19999"/>
    <hyperlink ref="D896" r:id="rId76" display="http://consorciofia.info/cdr/ver_fuentes_w.php?NumCDR=002&amp;codEntidad=19001"/>
    <hyperlink ref="D926" r:id="rId77" display="http://consorciofia.info/cdr/ver_fuentes_w.php?NumCDR=174&amp;codEntidad=19999"/>
    <hyperlink ref="D953" r:id="rId78" display="http://consorciofia.info/cdr/ver_fuentes_w.php?NumCDR=186&amp;codEntidad=19999"/>
    <hyperlink ref="D957" r:id="rId79" display="http://consorciofia.info/cdr/ver_fuentes_w.php?NumCDR=13&amp;codEntidad=19532"/>
    <hyperlink ref="D959:D963" r:id="rId80" display="http://consorciofia.info/cdr/ver_fuentes_w.php?NumCDR=002&amp;codEntidad=19392"/>
    <hyperlink ref="F9" r:id="rId81" display="http://consorciofia.info/cdr/ver_fuentes_w.php?NumCDR=001&amp;codEntidad=19999"/>
    <hyperlink ref="F10" r:id="rId82" display="http://consorciofia.info/cdr/ver_fuentes_w.php?NumCDR=001&amp;codEntidad=19999"/>
    <hyperlink ref="F11" r:id="rId83" display="http://consorciofia.info/cdr/ver_fuentes_w.php?NumCDR=001&amp;codEntidad=19999"/>
    <hyperlink ref="F12" r:id="rId84" display="http://consorciofia.info/cdr/ver_fuentes_w.php?NumCDR=174&amp;codEntidad=19999"/>
    <hyperlink ref="F13" r:id="rId85" display="http://consorciofia.info/cdr/ver_fuentes_w.php?NumCDR=174&amp;codEntidad=19999"/>
    <hyperlink ref="F15" r:id="rId86" display="http://consorciofia.info/cdr/ver_fuentes_w.php?NumCDR=002&amp;codEntidad=19999"/>
    <hyperlink ref="F16" r:id="rId87" display="http://consorciofia.info/cdr/ver_fuentes_w.php?NumCDR=187&amp;codEntidad=19999"/>
    <hyperlink ref="F4" r:id="rId88" display="http://consorciofia.info/cdr/ver_fuentes_w.php?NumCDR=029&amp;codEntidad=19999"/>
    <hyperlink ref="F5" r:id="rId89" display="http://consorciofia.info/cdr/ver_fuentes_w.php?NumCDR=029&amp;codEntidad=19999"/>
    <hyperlink ref="F6" r:id="rId90" display="http://consorciofia.info/cdr/ver_fuentes_w.php?NumCDR=029&amp;codEntidad=19999"/>
    <hyperlink ref="F7" r:id="rId91" display="http://consorciofia.info/cdr/ver_fuentes_w.php?NumCDR=190&amp;codEntidad=19999"/>
    <hyperlink ref="F3" r:id="rId92" display="http://consorciofia.info/cdr/ver_fuentes_w.php?NumCDR=029&amp;codEntidad=19999"/>
    <hyperlink ref="D18:D20" r:id="rId93" display="http://consorciofia.info/cdr/ver_fuentes_w.php?NumCDR=004&amp;codEntidad=19999"/>
    <hyperlink ref="D22" r:id="rId94" display="http://consorciofia.info/cdr/ver_fuentes_w.php?NumCDR=191&amp;codEntidad=19999"/>
    <hyperlink ref="D30:D33" r:id="rId95" display="http://consorciofia.info/cdr/ver_fuentes_w.php?NumCDR=009&amp;codEntidad=19999"/>
    <hyperlink ref="F26" r:id="rId96" display="http://consorciofia.info/cdr/ver_fuentes_w.php?NumCDR=008&amp;codEntidad=19999"/>
    <hyperlink ref="F27" r:id="rId97" display="http://consorciofia.info/cdr/ver_fuentes_w.php?NumCDR=008&amp;codEntidad=19999"/>
    <hyperlink ref="F28" r:id="rId98" display="http://consorciofia.info/cdr/ver_fuentes_w.php?NumCDR=008&amp;codEntidad=19999"/>
    <hyperlink ref="F29" r:id="rId99" display="http://consorciofia.info/cdr/ver_fuentes_w.php?NumCDR=164&amp;codEntidad=19999"/>
    <hyperlink ref="F47" r:id="rId100" display="http://consorciofia.info/cdr/ver_fuentes_w.php?NumCDR=014&amp;codEntidad=19999"/>
    <hyperlink ref="F48" r:id="rId101" display="http://consorciofia.info/cdr/ver_fuentes_w.php?NumCDR=014&amp;codEntidad=19999"/>
    <hyperlink ref="F49" r:id="rId102" display="http://consorciofia.info/cdr/ver_fuentes_w.php?NumCDR=014&amp;codEntidad=19999"/>
    <hyperlink ref="F56" r:id="rId103" display="http://consorciofia.info/cdr/ver_fuentes_w.php?NumCDR=020&amp;codEntidad=19999"/>
    <hyperlink ref="F57" r:id="rId104" display="http://consorciofia.info/cdr/ver_fuentes_w.php?NumCDR=020&amp;codEntidad=19999"/>
    <hyperlink ref="F58" r:id="rId105" display="http://consorciofia.info/cdr/ver_fuentes_w.php?NumCDR=020&amp;codEntidad=19999"/>
    <hyperlink ref="D64:D66" r:id="rId106" display="http://consorciofia.info/cdr/ver_fuentes_w.php?NumCDR=028&amp;codEntidad=19999"/>
    <hyperlink ref="D67" r:id="rId107" display="http://consorciofia.info/cdr/ver_fuentes_w.php?NumCDR=206&amp;codEntidad=19999"/>
    <hyperlink ref="F72" r:id="rId108" display="http://consorciofia.info/cdr/ver_fuentes_w.php?NumCDR=013&amp;codEntidad=19999"/>
    <hyperlink ref="D81:D84" r:id="rId109" display="http://consorciofia.info/cdr/ver_fuentes_w.php?NumCDR=031&amp;codEntidad=19999"/>
    <hyperlink ref="D85:D88" r:id="rId110" display="http://consorciofia.info/cdr/ver_fuentes_w.php?NumCDR=032&amp;codEntidad=19999"/>
    <hyperlink ref="D89:D92" r:id="rId111" display="http://consorciofia.info/cdr/ver_fuentes_w.php?NumCDR=048&amp;codEntidad=19999"/>
    <hyperlink ref="F74" r:id="rId112" display="http://consorciofia.info/cdr/ver_fuentes_w.php?NumCDR=021&amp;codEntidad=19999"/>
    <hyperlink ref="F75" r:id="rId113" display="http://consorciofia.info/cdr/ver_fuentes_w.php?NumCDR=021&amp;codEntidad=19999"/>
    <hyperlink ref="F76" r:id="rId114" display="http://consorciofia.info/cdr/ver_fuentes_w.php?NumCDR=021&amp;codEntidad=19999"/>
    <hyperlink ref="F77" r:id="rId115" display="http://consorciofia.info/cdr/ver_fuentes_w.php?NumCDR=224&amp;codEntidad=19999"/>
    <hyperlink ref="F78" r:id="rId116" display="http://consorciofia.info/cdr/ver_fuentes_w.php?NumCDR=224&amp;codEntidad=19999"/>
    <hyperlink ref="F79" r:id="rId117" display="http://consorciofia.info/cdr/ver_fuentes_w.php?NumCDR=025&amp;codEntidad=19999"/>
    <hyperlink ref="F80" r:id="rId118" display="http://consorciofia.info/cdr/ver_fuentes_w.php?NumCDR=025&amp;codEntidad=19999"/>
    <hyperlink ref="F98" r:id="rId119" display="http://consorciofia.info/cdr/ver_fuentes_w.php?NumCDR=036&amp;codEntidad=19999"/>
    <hyperlink ref="F93" r:id="rId120" display="http://consorciofia.info/cdr/ver_fuentes_w.php?NumCDR=037&amp;codEntidad=19999"/>
    <hyperlink ref="F94" r:id="rId121" display="http://consorciofia.info/cdr/ver_fuentes_w.php?NumCDR=037&amp;codEntidad=19999"/>
    <hyperlink ref="F95" r:id="rId122" display="http://consorciofia.info/cdr/ver_fuentes_w.php?NumCDR=037&amp;codEntidad=19999"/>
    <hyperlink ref="F96" r:id="rId123" display="http://consorciofia.info/cdr/ver_fuentes_w.php?NumCDR=037&amp;codEntidad=19999"/>
    <hyperlink ref="F97" r:id="rId124" display="http://consorciofia.info/cdr/ver_fuentes_w.php?NumCDR=037&amp;codEntidad=19999"/>
    <hyperlink ref="F99" r:id="rId125" display="http://consorciofia.info/cdr/ver_fuentes_w.php?NumCDR=036&amp;codEntidad=19999"/>
    <hyperlink ref="F100" r:id="rId126" display="http://consorciofia.info/cdr/ver_fuentes_w.php?NumCDR=036&amp;codEntidad=19999"/>
    <hyperlink ref="F101" r:id="rId127" display="http://consorciofia.info/cdr/ver_fuentes_w.php?NumCDR=036&amp;codEntidad=19999"/>
    <hyperlink ref="F102" r:id="rId128" display="http://consorciofia.info/cdr/ver_fuentes_w.php?NumCDR=036&amp;codEntidad=19999"/>
    <hyperlink ref="F103" r:id="rId129" display="http://consorciofia.info/cdr/ver_fuentes_w.php?NumCDR=165&amp;codEntidad=19999"/>
    <hyperlink ref="F104" r:id="rId130" display="http://consorciofia.info/cdr/ver_fuentes_w.php?NumCDR=165&amp;codEntidad=19999"/>
    <hyperlink ref="F105" r:id="rId131" display="http://consorciofia.info/cdr/ver_fuentes_w.php?NumCDR=038&amp;codEntidad=19999"/>
    <hyperlink ref="F106" r:id="rId132" display="http://consorciofia.info/cdr/ver_fuentes_w.php?NumCDR=038&amp;codEntidad=19999"/>
    <hyperlink ref="F107" r:id="rId133" display="http://consorciofia.info/cdr/ver_fuentes_w.php?NumCDR=038&amp;codEntidad=19999"/>
    <hyperlink ref="F108" r:id="rId134" display="http://consorciofia.info/cdr/ver_fuentes_w.php?NumCDR=038&amp;codEntidad=19999"/>
    <hyperlink ref="F109" r:id="rId135" display="http://consorciofia.info/cdr/ver_fuentes_w.php?NumCDR=038&amp;codEntidad=19999"/>
    <hyperlink ref="F110" r:id="rId136" display="http://consorciofia.info/cdr/ver_fuentes_w.php?NumCDR=038&amp;codEntidad=19999"/>
    <hyperlink ref="F111" r:id="rId137" display="http://consorciofia.info/cdr/ver_fuentes_w.php?NumCDR=038&amp;codEntidad=19999"/>
    <hyperlink ref="F112" r:id="rId138" display="http://consorciofia.info/cdr/ver_fuentes_w.php?NumCDR=038&amp;codEntidad=19999"/>
    <hyperlink ref="F113" r:id="rId139" display="http://consorciofia.info/cdr/ver_fuentes_w.php?NumCDR=040&amp;codEntidad=19999"/>
    <hyperlink ref="F114" r:id="rId140" display="http://consorciofia.info/cdr/ver_fuentes_w.php?NumCDR=040&amp;codEntidad=19999"/>
    <hyperlink ref="F115" r:id="rId141" display="http://consorciofia.info/cdr/ver_fuentes_w.php?NumCDR=040&amp;codEntidad=19999"/>
    <hyperlink ref="F116" r:id="rId142" display="http://consorciofia.info/cdr/ver_fuentes_w.php?NumCDR=040&amp;codEntidad=19999"/>
    <hyperlink ref="F117" r:id="rId143" display="http://consorciofia.info/cdr/ver_fuentes_w.php?NumCDR=158&amp;codEntidad=19999"/>
    <hyperlink ref="D118" r:id="rId144" display="http://consorciofia.info/cdr/ver_fuentes_w.php?NumCDR=039&amp;codEntidad=19999"/>
    <hyperlink ref="D122" r:id="rId145" display="http://consorciofia.info/cdr/ver_fuentes_w.php?NumCDR=041&amp;codEntidad=19999"/>
    <hyperlink ref="D125" r:id="rId146" display="http://consorciofia.info/cdr/ver_fuentes_w.php?NumCDR=042&amp;codEntidad=19999"/>
    <hyperlink ref="D129" r:id="rId147" display="http://consorciofia.info/cdr/ver_fuentes_w.php?NumCDR=043&amp;codEntidad=19999"/>
    <hyperlink ref="D133" r:id="rId148" display="http://consorciofia.info/cdr/ver_fuentes_w.php?NumCDR=044&amp;codEntidad=19999"/>
    <hyperlink ref="D137" r:id="rId149" display="http://consorciofia.info/cdr/ver_fuentes_w.php?NumCDR=050&amp;codEntidad=19999"/>
    <hyperlink ref="D173:D180" r:id="rId150" display="http://consorciofia.info/cdr/ver_fuentes_w.php?NumCDR=033&amp;codEntidad=19999"/>
    <hyperlink ref="D181:D188" r:id="rId151" display="http://consorciofia.info/cdr/ver_fuentes_w.php?NumCDR=034&amp;codEntidad=19999"/>
    <hyperlink ref="D189:D196" r:id="rId152" display="http://consorciofia.info/cdr/ver_fuentes_w.php?NumCDR=035&amp;codEntidad=19999"/>
    <hyperlink ref="D197" r:id="rId153" display="http://consorciofia.info/cdr/ver_fuentes_w.php?NumCDR=192&amp;codEntidad=19999"/>
    <hyperlink ref="D198" r:id="rId154" display="http://consorciofia.info/cdr/ver_fuentes_w.php?NumCDR=194&amp;codEntidad=19999"/>
    <hyperlink ref="D199" r:id="rId155" display="http://consorciofia.info/cdr/ver_fuentes_w.php?NumCDR=065&amp;codEntidad=19999"/>
    <hyperlink ref="D201:D202" r:id="rId156" display="http://consorciofia.info/cdr/ver_fuentes_w.php?NumCDR=066&amp;codEntidad=19999"/>
    <hyperlink ref="D203:D204" r:id="rId157" display="http://consorciofia.info/cdr/ver_fuentes_w.php?NumCDR=067&amp;codEntidad=19999"/>
    <hyperlink ref="D205" r:id="rId158" display="http://consorciofia.info/cdr/ver_fuentes_w.php?NumCDR=163&amp;codEntidad=19999"/>
    <hyperlink ref="D206:D207" r:id="rId159" display="http://consorciofia.info/cdr/ver_fuentes_w.php?NumCDR=058&amp;codEntidad=19999"/>
    <hyperlink ref="D210:D211" r:id="rId160" display="http://consorciofia.info/cdr/ver_fuentes_w.php?NumCDR=059&amp;codEntidad=19999"/>
    <hyperlink ref="D214:D215" r:id="rId161" display="http://consorciofia.info/cdr/ver_fuentes_w.php?NumCDR=060&amp;codEntidad=19999"/>
    <hyperlink ref="D218:D219" r:id="rId162" display="http://consorciofia.info/cdr/ver_fuentes_w.php?NumCDR=061&amp;codEntidad=19999"/>
    <hyperlink ref="D222:D223" r:id="rId163" display="http://consorciofia.info/cdr/ver_fuentes_w.php?NumCDR=062&amp;codEntidad=19999"/>
    <hyperlink ref="D226:D228" r:id="rId164" display="http://consorciofia.info/cdr/ver_fuentes_w.php?NumCDR=063&amp;codEntidad=19999"/>
    <hyperlink ref="D230:D232" r:id="rId165" display="http://consorciofia.info/cdr/ver_fuentes_w.php?NumCDR=064&amp;codEntidad=19999"/>
    <hyperlink ref="D234" r:id="rId166" display="http://consorciofia.info/cdr/ver_fuentes_w.php?NumCDR=196&amp;codEntidad=19999"/>
    <hyperlink ref="D235" r:id="rId167" display="http://consorciofia.info/cdr/ver_fuentes_w.php?NumCDR=174&amp;codEntidad=19999"/>
    <hyperlink ref="F158" r:id="rId168" display="http://consorciofia.info/cdr/ver_fuentes_w.php?NumCDR=049&amp;codEntidad=19999"/>
    <hyperlink ref="F159" r:id="rId169" display="http://consorciofia.info/cdr/ver_fuentes_w.php?NumCDR=049&amp;codEntidad=19999"/>
    <hyperlink ref="F160" r:id="rId170" display="http://consorciofia.info/cdr/ver_fuentes_w.php?NumCDR=049&amp;codEntidad=19999"/>
    <hyperlink ref="F161" r:id="rId171" display="http://consorciofia.info/cdr/ver_fuentes_w.php?NumCDR=049&amp;codEntidad=19999"/>
    <hyperlink ref="F162" r:id="rId172" display="http://consorciofia.info/cdr/ver_fuentes_w.php?NumCDR=140&amp;codEntidad=19999"/>
    <hyperlink ref="F164" r:id="rId173" display="http://consorciofia.info/cdr/ver_fuentes_w.php?NumCDR=051&amp;codEntidad=19999"/>
    <hyperlink ref="F165" r:id="rId174" display="http://consorciofia.info/cdr/ver_fuentes_w.php?NumCDR=051&amp;codEntidad=19999"/>
    <hyperlink ref="F166" r:id="rId175" display="http://consorciofia.info/cdr/ver_fuentes_w.php?NumCDR=051&amp;codEntidad=19999"/>
    <hyperlink ref="F167" r:id="rId176" display="http://consorciofia.info/cdr/ver_fuentes_w.php?NumCDR=051&amp;codEntidad=19999"/>
    <hyperlink ref="F168" r:id="rId177" display="http://consorciofia.info/cdr/ver_fuentes_w.php?NumCDR=051&amp;codEntidad=19999"/>
    <hyperlink ref="F169" r:id="rId178" display="http://consorciofia.info/cdr/ver_fuentes_w.php?NumCDR=051&amp;codEntidad=19999"/>
    <hyperlink ref="F170" r:id="rId179" display="http://consorciofia.info/cdr/ver_fuentes_w.php?NumCDR=051&amp;codEntidad=19999"/>
    <hyperlink ref="F171" r:id="rId180" display="http://consorciofia.info/cdr/ver_fuentes_w.php?NumCDR=207&amp;codEntidad=19999"/>
    <hyperlink ref="F172" r:id="rId181" display="http://consorciofia.info/cdr/ver_fuentes_w.php?NumCDR=208&amp;codEntidad=19999"/>
    <hyperlink ref="F163" r:id="rId182" display="http://consorciofia.info/cdr/ver_fuentes_w.php?NumCDR=051&amp;codEntidad=19999"/>
    <hyperlink ref="D329:D334" r:id="rId183" display="http://consorciofia.info/cdr/ver_fuentes_w.php?NumCDR=081&amp;codEntidad=19999"/>
    <hyperlink ref="D335" r:id="rId184" display="http://consorciofia.info/cdr/ver_fuentes_w.php?NumCDR=174&amp;codEntidad=19999"/>
    <hyperlink ref="D336" r:id="rId185" display="http://consorciofia.info/cdr/ver_fuentes_w.php?NumCDR=084&amp;codEntidad=19999"/>
    <hyperlink ref="D344" r:id="rId186" display="http://consorciofia.info/cdr/ver_fuentes_w.php?NumCDR=085&amp;codEntidad=19999"/>
    <hyperlink ref="D367" r:id="rId187" display="http://consorciofia.info/cdr/ver_fuentes_w.php?NumCDR=090&amp;codEntidad=19999"/>
    <hyperlink ref="D363" r:id="rId188" display="http://consorciofia.info/cdr/ver_fuentes_w.php?NumCDR=113&amp;codEntidad=19999"/>
    <hyperlink ref="D379" r:id="rId189" display="http://consorciofia.info/cdr/ver_fuentes_w.php?NumCDR=167&amp;codEntidad=19999"/>
    <hyperlink ref="D373:D378" r:id="rId190" display="http://consorciofia.info/cdr/ver_fuentes_w.php?NumCDR=091&amp;codEntidad=19999"/>
    <hyperlink ref="D381:D382" r:id="rId191" display="http://consorciofia.info/cdr/ver_fuentes_w.php?NumCDR=174&amp;codEntidad=19999"/>
    <hyperlink ref="D399" r:id="rId192" display="http://consorciofia.info/cdr/ver_fuentes_w.php?NumCDR=204&amp;codEntidad=19999"/>
    <hyperlink ref="D406" r:id="rId193" display="http://consorciofia.info/cdr/ver_fuentes_w.php?NumCDR=097&amp;codEntidad=19999"/>
    <hyperlink ref="D410" r:id="rId194" display="http://consorciofia.info/cdr/ver_fuentes_w.php?NumCDR=201&amp;codEntidad=19999"/>
    <hyperlink ref="D411:D416" r:id="rId195" display="http://consorciofia.info/cdr/ver_fuentes_w.php?NumCDR=098&amp;codEntidad=19999"/>
    <hyperlink ref="D425" r:id="rId196" display="http://consorciofia.info/cdr/ver_fuentes_w.php?NumCDR=101&amp;codEntidad=19999"/>
    <hyperlink ref="D421" r:id="rId197" display="http://consorciofia.info/cdr/ver_fuentes_w.php?NumCDR=100&amp;codEntidad=19999"/>
    <hyperlink ref="D434" r:id="rId198" display="http://consorciofia.info/cdr/ver_fuentes_w.php?NumCDR=205&amp;codEntidad=19999"/>
    <hyperlink ref="D430:D433" r:id="rId199" display="http://consorciofia.info/cdr/ver_fuentes_w.php?NumCDR=102&amp;codEntidad=19999"/>
    <hyperlink ref="D435:D438" r:id="rId200" display="http://consorciofia.info/cdr/ver_fuentes_w.php?NumCDR=103&amp;codEntidad=19999"/>
    <hyperlink ref="D441" r:id="rId201" display="http://consorciofia.info/cdr/ver_fuentes_w.php?NumCDR=104&amp;codEntidad=19999"/>
    <hyperlink ref="D454:D455" r:id="rId202" display="http://consorciofia.info/cdr/ver_fuentes_w.php?NumCDR=188&amp;codEntidad=19999"/>
    <hyperlink ref="D449:D453" r:id="rId203" display="http://consorciofia.info/cdr/ver_fuentes_w.php?NumCDR=106&amp;codEntidad=19999"/>
    <hyperlink ref="D445:D448" r:id="rId204" display="http://consorciofia.info/cdr/ver_fuentes_w.php?NumCDR=105&amp;codEntidad=19999"/>
    <hyperlink ref="D606" r:id="rId205" display="http://consorciofia.info/cdr/ver_fuentes_w.php?NumCDR=174&amp;codEntidad=19999"/>
    <hyperlink ref="D502:D504" r:id="rId206" display="http://consorciofia.info/cdr/ver_fuentes_w.php?NumCDR=022&amp;codEntidad=19999"/>
    <hyperlink ref="D475:D482" r:id="rId207" display="http://consorciofia.info/cdr/ver_fuentes_w.php?NumCDR=110&amp;codEntidad=19999"/>
    <hyperlink ref="D490:D491" r:id="rId208" display="http://consorciofia.info/cdr/ver_fuentes_w.php?NumCDR=174&amp;codEntidad=19999"/>
    <hyperlink ref="D484:D489" r:id="rId209" display="http://consorciofia.info/cdr/ver_fuentes_w.php?NumCDR=111&amp;codEntidad=19999"/>
    <hyperlink ref="D483" r:id="rId210" display="http://consorciofia.info/cdr/ver_fuentes_w.php?NumCDR=202&amp;codEntidad=19999"/>
    <hyperlink ref="D492:D499" r:id="rId211" display="http://consorciofia.info/cdr/ver_fuentes_w.php?NumCDR=112&amp;codEntidad=19999%7d"/>
    <hyperlink ref="D500:D501" r:id="rId212" display="http://consorciofia.info/cdr/ver_fuentes_w.php?NumCDR=174&amp;codEntidad=19999"/>
    <hyperlink ref="D505" r:id="rId213" display="http://consorciofia.info/cdr/ver_fuentes_w.php?NumCDR=001&amp;codEntidad=19397"/>
    <hyperlink ref="D514" r:id="rId214" display="http://consorciofia.info/cdr/ver_fuentes_w.php?NumCDR=002&amp;codEntidad=19397"/>
    <hyperlink ref="D508" r:id="rId215" display="http://consorciofia.info/cdr/ver_fuentes_w.php?NumCDR=118&amp;codEntidad=19999"/>
    <hyperlink ref="D517:D522" r:id="rId216" display="http://consorciofia.info/cdr/ver_fuentes_w.php?NumCDR=150&amp;codEntidad=19999"/>
    <hyperlink ref="D523:D524" r:id="rId217" display="http://consorciofia.info/cdr/ver_fuentes_w.php?NumCDR=233&amp;codEntidad=19999"/>
    <hyperlink ref="D561" r:id="rId218" display="http://consorciofia.info/cdr/ver_fuentes_w.php?NumCDR=003&amp;codEntidad=19050"/>
    <hyperlink ref="D567:D568" r:id="rId219" display="http://consorciofia.info/cdr/ver_fuentes_w.php?NumCDR=003&amp;codEntidad=19397"/>
    <hyperlink ref="D569:D572" r:id="rId220" display="http://consorciofia.info/cdr/ver_fuentes_w.php?NumCDR=157&amp;codEntidad=19999"/>
    <hyperlink ref="D573:D574" r:id="rId221" display="http://consorciofia.info/cdr/ver_fuentes_w.php?NumCDR=003&amp;codEntidad=19585"/>
    <hyperlink ref="D575" r:id="rId222" display="http://consorciofia.info/cdr/ver_fuentes_w.php?NumCDR=005&amp;codEntidad=19585"/>
    <hyperlink ref="D576" r:id="rId223" display="http://consorciofia.info/cdr/ver_fuentes_w.php?NumCDR=237&amp;codEntidad=19999"/>
    <hyperlink ref="D577" r:id="rId224" display="http://consorciofia.info/cdr/ver_fuentes_w.php?NumCDR=234&amp;codEntidad=19999"/>
    <hyperlink ref="D563:D566" r:id="rId225" display="http://consorciofia.info/cdr/ver_fuentes_w.php?NumCDR=156&amp;codEntidad=19999"/>
    <hyperlink ref="D578:D579" r:id="rId226" display="http://consorciofia.info/cdr/ver_fuentes_w.php?NumCDR=223&amp;codEntidad=19999"/>
    <hyperlink ref="D581:D583" r:id="rId227" display="http://consorciofia.info/cdr/ver_fuentes_w.php?NumCDR=002&amp;codEntidad=19698"/>
    <hyperlink ref="D584:D589" r:id="rId228" display="http://consorciofia.info/cdr/ver_fuentes_w.php?NumCDR=175&amp;codEntidad=19999"/>
    <hyperlink ref="D590:D595" r:id="rId229" display="http://consorciofia.info/cdr/ver_fuentes_w.php?NumCDR=124&amp;codEntidad=19999"/>
    <hyperlink ref="D598" r:id="rId230" display="http://consorciofia.info/cdr/ver_fuentes_w.php?NumCDR=144&amp;codEntidad=19999"/>
    <hyperlink ref="D601:D602" r:id="rId231" display="http://consorciofia.info/cdr/ver_fuentes_w.php?NumCDR=174&amp;codEntidad=19999"/>
    <hyperlink ref="D525:D532" r:id="rId232" display="http://consorciofia.info/cdr/ver_fuentes_w.php?NumCDR=117&amp;codEntidad=19999"/>
    <hyperlink ref="D533:D536" r:id="rId233" display="http://consorciofia.info/cdr/ver_fuentes_w.php?NumCDR=001&amp;codEntidad=19050"/>
    <hyperlink ref="D537:D539" r:id="rId234" display="http://consorciofia.info/cdr/ver_fuentes_w.php?NumCDR=005&amp;codEntidad=19050"/>
    <hyperlink ref="D540:D545" r:id="rId235" display="http://consorciofia.info/cdr/ver_fuentes_w.php?NumCDR=227&amp;codEntidad=19999"/>
    <hyperlink ref="D546" r:id="rId236" display="http://consorciofia.info/cdr/ver_fuentes_w.php?NumCDR=236&amp;codEntidad=19999"/>
    <hyperlink ref="D559" r:id="rId237" display="http://consorciofia.info/cdr/ver_fuentes_w.php?NumCDR=006&amp;codEntidad=19585"/>
    <hyperlink ref="D557:D558" r:id="rId238" display="http://consorciofia.info/cdr/ver_fuentes_w.php?NumCDR=119&amp;codEntidad=19999"/>
    <hyperlink ref="D548:D553" r:id="rId239" display="http://consorciofia.info/cdr/ver_fuentes_w.php?NumCDR=151&amp;codEntidad=19999"/>
    <hyperlink ref="D554" r:id="rId240" display="http://consorciofia.info/cdr/ver_fuentes_w.php?NumCDR=001&amp;codEntidad=19585"/>
    <hyperlink ref="D555:D556" r:id="rId241" display="http://consorciofia.info/cdr/ver_fuentes_w.php?NumCDR=002&amp;codEntidad=19585"/>
    <hyperlink ref="D560" r:id="rId242" display="http://consorciofia.info/cdr/ver_fuentes_w.php?NumCDR=004&amp;codEntidad=19585"/>
    <hyperlink ref="D596:D597" r:id="rId243" display="http://consorciofia.info/cdr/ver_fuentes_w.php?NumCDR=143&amp;codEntidad=19999"/>
    <hyperlink ref="D663:D664" r:id="rId244" display="http://consorciofia.info/cdr/ver_fuentes_w.php?NumCDR=001&amp;codEntidad=19110"/>
    <hyperlink ref="D674:D677" r:id="rId245" display="http://consorciofia.info/cdr/ver_fuentes_w.php?NumCDR=127&amp;codEntidad=19999"/>
    <hyperlink ref="D678:D679" r:id="rId246" display="http://consorciofia.info/cdr/ver_fuentes_w.php?NumCDR=241&amp;codEntidad=19999"/>
    <hyperlink ref="D698:D702" r:id="rId247" display="http://consorciofia.info/cdr/ver_fuentes_w.php?NumCDR=129&amp;codEntidad=19999"/>
    <hyperlink ref="D703:D704" r:id="rId248" display="http://consorciofia.info/cdr/ver_fuentes_w.php?NumCDR=243&amp;codEntidad=19999"/>
    <hyperlink ref="D711:D712" r:id="rId249" display="http://consorciofia.info/cdr/ver_fuentes_w.php?NumCDR=132&amp;codEntidad=19999"/>
    <hyperlink ref="D723:D725" r:id="rId250" display="http://consorciofia.info/cdr/ver_fuentes_w.php?NumCDR=002&amp;codEntidad=19110"/>
    <hyperlink ref="D713:D715" r:id="rId251" display="http://consorciofia.info/cdr/ver_fuentes_w.php?NumCDR=134&amp;codEntidad=19999"/>
    <hyperlink ref="D719:D721" r:id="rId252" display="http://consorciofia.info/cdr/ver_fuentes_w.php?NumCDR=130&amp;codEntidad=19999"/>
    <hyperlink ref="D722" r:id="rId253" display="http://consorciofia.info/cdr/ver_fuentes_w.php?NumCDR=244&amp;codEntidad=19999"/>
    <hyperlink ref="D716:D717" r:id="rId254" display="http://consorciofia.info/cdr/ver_fuentes_w.php?NumCDR=128&amp;codEntidad=19999"/>
    <hyperlink ref="D718" r:id="rId255" display="http://consorciofia.info/cdr/ver_fuentes_w.php?NumCDR=242&amp;codEntidad=19999"/>
    <hyperlink ref="D726:D733" r:id="rId256" display="http://consorciofia.info/cdr/ver_fuentes_w.php?NumCDR=152&amp;codEntidad=19999"/>
    <hyperlink ref="D734:D737" r:id="rId257" display="http://consorciofia.info/cdr/ver_fuentes_w.php?NumCDR=002&amp;codEntidad=19050"/>
    <hyperlink ref="D741:D743" r:id="rId258" display="http://consorciofia.info/cdr/ver_fuentes_w.php?NumCDR=176&amp;codEntidad=19999"/>
    <hyperlink ref="D738:D740" r:id="rId259" display="http://consorciofia.info/cdr/ver_fuentes_w.php?NumCDR=001&amp;codEntidad=19318"/>
    <hyperlink ref="D754" r:id="rId260" display="http://consorciofia.info/cdr/ver_fuentes_w.php?NumCDR=001&amp;codEntidad=19824"/>
    <hyperlink ref="D759" r:id="rId261" display="http://consorciofia.info/cdr/ver_fuentes_w.php?NumCDR=005&amp;codEntidad=19824"/>
    <hyperlink ref="D744:D753" r:id="rId262" display="http://consorciofia.info/cdr/ver_fuentes_w.php?NumCDR=183&amp;codEntidad=19999"/>
    <hyperlink ref="D788" r:id="rId263" display="http://consorciofia.info/cdr/ver_fuentes_w.php?NumCDR=178&amp;codEntidad=19999"/>
    <hyperlink ref="D780:D787" r:id="rId264" display="http://consorciofia.info/cdr/ver_fuentes_w.php?NumCDR=177&amp;codEntidad=19999"/>
    <hyperlink ref="D816" r:id="rId265" display="http://consorciofia.info/cdr/ver_fuentes_w.php?NumCDR=221&amp;codEntidad=19999"/>
    <hyperlink ref="D796:D803" r:id="rId266" display="http://consorciofia.info/cdr/ver_fuentes_w.php?NumCDR=181&amp;codEntidad=19999"/>
    <hyperlink ref="D804:D811" r:id="rId267" display="http://consorciofia.info/cdr/ver_fuentes_w.php?NumCDR=182&amp;codEntidad=19999"/>
    <hyperlink ref="D812:D813" r:id="rId268" display="http://consorciofia.info/cdr/ver_fuentes_w.php?NumCDR=006&amp;codEntidad=19824"/>
    <hyperlink ref="D814:D815" r:id="rId269" display="http://consorciofia.info/cdr/ver_fuentes_w.php?NumCDR=299&amp;codEntidad=19999"/>
    <hyperlink ref="D818" r:id="rId270" display="http://consorciofia.info/cdr/ver_fuentes_w.php?NumCDR=219&amp;codEntidad=19999"/>
    <hyperlink ref="D821:D823" r:id="rId271" display="http://consorciofia.info/cdr/ver_fuentes_w.php?NumCDR=213&amp;codEntidad=19999"/>
    <hyperlink ref="D824" r:id="rId272" display="http://consorciofia.info/cdr/ver_fuentes_w.php?NumCDR=211&amp;codEntidad=19999"/>
    <hyperlink ref="D826" r:id="rId273" display="http://consorciofia.info/cdr/ver_fuentes_w.php?NumCDR=215&amp;codEntidad=19999"/>
    <hyperlink ref="D828" r:id="rId274" display="http://consorciofia.info/cdr/ver_fuentes_w.php?NumCDR=306&amp;codEntidad=19999"/>
    <hyperlink ref="D835" r:id="rId275" display="http://consorciofia.info/cdr/ver_fuentes_w.php?NumCDR=174&amp;codEntidad=19999"/>
    <hyperlink ref="D882:D884" r:id="rId276" display="http://consorciofia.info/cdr/ver_fuentes_w.php?NumCDR=212&amp;codEntidad=19999"/>
    <hyperlink ref="D885:D887" r:id="rId277" display="http://consorciofia.info/cdr/ver_fuentes_w.php?NumCDR=214&amp;codEntidad=19999"/>
    <hyperlink ref="D888:D890" r:id="rId278" display="http://consorciofia.info/cdr/ver_fuentes_w.php?NumCDR=220&amp;codEntidad=19999"/>
    <hyperlink ref="D895" r:id="rId279" display="http://consorciofia.info/cdr/ver_fuentes_w.php?NumCDR=307&amp;codEntidad=19999"/>
    <hyperlink ref="D891:D892" r:id="rId280" display="http://consorciofia.info/cdr/ver_fuentes_w.php?NumCDR=216&amp;codEntidad=19999"/>
    <hyperlink ref="D893:D894" r:id="rId281" display="http://consorciofia.info/cdr/ver_fuentes_w.php?NumCDR=222&amp;codEntidad=19999"/>
    <hyperlink ref="D899:D907" r:id="rId282" display="http://consorciofia.info/cdr/ver_fuentes_w.php?NumCDR=230&amp;codEntidad=19999"/>
    <hyperlink ref="D908:D915" r:id="rId283" display="http://consorciofia.info/cdr/ver_fuentes_w.php?NumCDR=004&amp;codEntidad=19473"/>
    <hyperlink ref="D916:D917" r:id="rId284" display="http://consorciofia.info/cdr/ver_fuentes_w.php?NumCDR=228&amp;codEntidad=19999"/>
    <hyperlink ref="D918:D919" r:id="rId285" display="http://consorciofia.info/cdr/ver_fuentes_w.php?NumCDR=003&amp;codEntidad=19473"/>
    <hyperlink ref="D920:D925" r:id="rId286" display="http://consorciofia.info/cdr/ver_fuentes_w.php?NumCDR=229&amp;codEntidad=19999"/>
    <hyperlink ref="D964:D970" r:id="rId287" display="http://consorciofia.info/cdr/ver_fuentes_w.php?NumCDR=261&amp;codEntidad=19999"/>
    <hyperlink ref="D971:D977" r:id="rId288" display="http://consorciofia.info/cdr/ver_fuentes_w.php?NumCDR=004&amp;codEntidad=19780"/>
    <hyperlink ref="D978:D979" r:id="rId289" display="http://consorciofia.info/cdr/ver_fuentes_w.php?NumCDR=5&amp;codEntidad=19780"/>
    <hyperlink ref="D980" r:id="rId290" display="http://consorciofia.info/cdr/ver_fuentes_w.php?NumCDR=253&amp;codEntidad=19999"/>
    <hyperlink ref="D984:D985" r:id="rId291" display="http://consorciofia.info/cdr/ver_fuentes_w.php?NumCDR=003&amp;codEntidad=19100"/>
    <hyperlink ref="D992:D993" r:id="rId292" display="http://consorciofia.info/cdr/ver_fuentes_w.php?NumCDR=251&amp;codEntidad=19999"/>
    <hyperlink ref="D1000:D1001" r:id="rId293" display="http://consorciofia.info/cdr/ver_fuentes_w.php?NumCDR=259&amp;codEntidad=19999"/>
    <hyperlink ref="D1002" r:id="rId294" display="http://consorciofia.info/cdr/ver_fuentes_w.php?NumCDR=10&amp;codEntidad=19450"/>
    <hyperlink ref="D1003:D1012" r:id="rId295" display="http://consorciofia.info/cdr/ver_fuentes_w.php?NumCDR=240&amp;codEntidad=19999"/>
    <hyperlink ref="D1013:D1022" r:id="rId296" display="http://consorciofia.info/cdr/ver_fuentes_w.php?NumCDR=239&amp;codEntidad=19999"/>
    <hyperlink ref="D1023:D1027" r:id="rId297" display="http://consorciofia.info/cdr/ver_fuentes_w.php?NumCDR=004&amp;codEntidad=19532"/>
    <hyperlink ref="D1028:D1030" r:id="rId298" display="http://consorciofia.info/cdr/ver_fuentes_w.php?NumCDR=310&amp;codEntidad=19999"/>
    <hyperlink ref="D994" r:id="rId299" display="http://consorciofia.info/cdr/ver_fuentes_w.php?NumCDR=263&amp;codEntidad=19999"/>
    <hyperlink ref="D998:D999" r:id="rId300" display="http://consorciofia.info/cdr/ver_fuentes_w.php?NumCDR=14&amp;codEntidad=19050"/>
    <hyperlink ref="D1031:D1032" r:id="rId301" display="http://consorciofia.info/cdr/ver_fuentes_w.php?NumCDR=257&amp;codEntidad=19999"/>
    <hyperlink ref="D1033:D1035" r:id="rId302" display="http://consorciofia.info/cdr/ver_fuentes_w.php?NumCDR=255&amp;codEntidad=19999"/>
    <hyperlink ref="D1062:D1063" r:id="rId303" display="http://consorciofia.info/cdr/ver_fuentes_w.php?NumCDR=275&amp;codEntidad=19999"/>
    <hyperlink ref="D1064:D1065" r:id="rId304" display="http://consorciofia.info/cdr/ver_fuentes_w.php?NumCDR=249&amp;codEntidad=19999"/>
    <hyperlink ref="D1066" r:id="rId305" display="http://consorciofia.info/cdr/ver_fuentes_w.php?NumCDR=7&amp;codEntidad=19392"/>
    <hyperlink ref="D1036:D1038" r:id="rId306" display="http://consorciofia.info/cdr/ver_fuentes_w.php?NumCDR=254&amp;codEntidad=19999"/>
    <hyperlink ref="D1039:D1043" r:id="rId307" display="http://consorciofia.info/cdr/ver_fuentes_w.php?NumCDR=232&amp;codEntidad=19999"/>
    <hyperlink ref="D1045:D1048" r:id="rId308" display="http://consorciofia.info/cdr/ver_fuentes_w.php?NumCDR=260&amp;codEntidad=19999"/>
    <hyperlink ref="D1049:D1053" r:id="rId309" display="http://consorciofia.info/cdr/ver_fuentes_w.php?NumCDR=005&amp;codEntidad=19532"/>
    <hyperlink ref="D1054:D1057" r:id="rId310" display="http://consorciofia.info/cdr/ver_fuentes_w.php?NumCDR=258&amp;codEntidad=19999"/>
    <hyperlink ref="D1058" r:id="rId311" display="http://consorciofia.info/cdr/ver_fuentes_w.php?NumCDR=004&amp;codEntidad=19100"/>
    <hyperlink ref="D1059:D1060" r:id="rId312" display="http://consorciofia.info/cdr/ver_fuentes_w.php?NumCDR=311&amp;codEntidad=19999"/>
    <hyperlink ref="D1117:D1119" r:id="rId313" display="http://consorciofia.info/cdr/ver_fuentes_w.php?NumCDR=290&amp;codEntidad=19999"/>
    <hyperlink ref="D1120:D1122" r:id="rId314" display="http://consorciofia.info/cdr/ver_fuentes_w.php?NumCDR=004&amp;codEntidad=19513"/>
    <hyperlink ref="D1123" r:id="rId315" display="http://consorciofia.info/cdr/ver_fuentes_w.php?NumCDR=8&amp;codEntidad=19513"/>
    <hyperlink ref="D1099:D1108" r:id="rId316" display="http://consorciofia.info/cdr/ver_fuentes_w.php?NumCDR=271&amp;codEntidad=19999"/>
    <hyperlink ref="D1109:D1113" r:id="rId317" display="http://consorciofia.info/cdr/ver_fuentes_w.php?NumCDR=007&amp;codEntidad=19050"/>
    <hyperlink ref="D1114:D1116" r:id="rId318" display="http://consorciofia.info/cdr/ver_fuentes_w.php?NumCDR=20&amp;codEntidad=19050"/>
    <hyperlink ref="D1088" r:id="rId319" display="http://consorciofia.info/cdr/ver_fuentes_w.php?NumCDR=252&amp;codEntidad=19999"/>
    <hyperlink ref="D1084" r:id="rId320" display="http://consorciofia.info/cdr/ver_fuentes_w.php?NumCDR=262&amp;codEntidad=19999"/>
    <hyperlink ref="D1082" r:id="rId321" display="http://consorciofia.info/cdr/ver_fuentes_w.php?NumCDR=250&amp;codEntidad=19999"/>
    <hyperlink ref="D1079" r:id="rId322" display="http://consorciofia.info/cdr/ver_fuentes_w.php?NumCDR=256&amp;codEntidad=19999"/>
    <hyperlink ref="D1077" r:id="rId323" display="http://consorciofia.info/cdr/ver_fuentes_w.php?NumCDR=278&amp;codEntidad=19999"/>
    <hyperlink ref="D1074" r:id="rId324" display="http://consorciofia.info/cdr/ver_fuentes_w.php?NumCDR=276&amp;codEntidad=19999"/>
    <hyperlink ref="D1095" r:id="rId325" display="http://consorciofia.info/cdr/ver_fuentes_w.php?NumCDR=6&amp;codEntidad=19780"/>
    <hyperlink ref="D1097" r:id="rId326" display="http://consorciofia.info/cdr/ver_fuentes_w.php?NumCDR=9&amp;codEntidad=19513"/>
    <hyperlink ref="D1098" r:id="rId327" display="http://consorciofia.info/cdr/ver_fuentes_w.php?NumCDR=8&amp;codEntidad=19392"/>
    <hyperlink ref="D1124:D1131" r:id="rId328" display="http://consorciofia.info/cdr/ver_fuentes_w.php?NumCDR=264&amp;codEntidad=19999"/>
    <hyperlink ref="D1132:D1139" r:id="rId329" display="http://consorciofia.info/cdr/ver_fuentes_w.php?NumCDR=272&amp;codEntidad=19999"/>
    <hyperlink ref="D1140:D1142" r:id="rId330" display="http://consorciofia.info/cdr/ver_fuentes_w.php?NumCDR=15&amp;codEntidad=19050"/>
    <hyperlink ref="D1143:D1144" r:id="rId331" display="http://consorciofia.info/cdr/ver_fuentes_w.php?NumCDR=21&amp;codEntidad=19050"/>
    <hyperlink ref="D1145:D1146" r:id="rId332" display="http://consorciofia.info/cdr/ver_fuentes_w.php?NumCDR=277&amp;codEntidad=19999"/>
    <hyperlink ref="D1171:D1178" r:id="rId333" display="http://consorciofia.info/cdr/ver_fuentes_w.php?NumCDR=283&amp;codEntidad=19999"/>
    <hyperlink ref="D1179:D1182" r:id="rId334" display="http://consorciofia.info/cdr/ver_fuentes_w.php?NumCDR=002&amp;codEntidad=19450"/>
    <hyperlink ref="D1183:D1185" r:id="rId335" display="http://consorciofia.info/cdr/ver_fuentes_w.php?NumCDR=317&amp;codEntidad=19999"/>
    <hyperlink ref="D1147" r:id="rId336" display="http://consorciofia.info/cdr/ver_fuentes_w.php?NumCDR=288&amp;codEntidad=19999"/>
    <hyperlink ref="D1159" r:id="rId337" display="http://consorciofia.info/cdr/ver_fuentes_w.php?NumCDR=003&amp;codEntidad=19743"/>
    <hyperlink ref="D1165:D1167" r:id="rId338" display="http://consorciofia.info/cdr/ver_fuentes_w.php?NumCDR=341&amp;codEntidad=19999"/>
    <hyperlink ref="D1168:D1170" r:id="rId339" display="http://consorciofia.info/cdr/ver_fuentes_w.php?NumCDR=12&amp;codEntidad=19743"/>
    <hyperlink ref="D1186:D1187" r:id="rId340" display="http://consorciofia.info/cdr/ver_fuentes_w.php?NumCDR=296&amp;codEntidad=19999"/>
    <hyperlink ref="D1205:D1210" r:id="rId341" display="http://consorciofia.info/cdr/ver_fuentes_w.php?NumCDR=284&amp;codEntidad=19999"/>
    <hyperlink ref="D1211:D1216" r:id="rId342" display="http://consorciofia.info/cdr/ver_fuentes_w.php?NumCDR=285&amp;codEntidad=19999"/>
    <hyperlink ref="D1217:D1219" r:id="rId343" display="http://consorciofia.info/cdr/ver_fuentes_w.php?NumCDR=318&amp;codEntidad=19999"/>
    <hyperlink ref="D1220" r:id="rId344" display="http://consorciofia.info/cdr/ver_fuentes_w.php?NumCDR=269&amp;codEntidad=19999"/>
    <hyperlink ref="D1188:D1192" r:id="rId345" display="http://consorciofia.info/cdr/ver_fuentes_w.php?NumCDR=004&amp;codEntidad=19743"/>
    <hyperlink ref="D1193:D1196" r:id="rId346" display="http://consorciofia.info/cdr/ver_fuentes_w.php?NumCDR=289&amp;codEntidad=19999"/>
    <hyperlink ref="D1197:D1198" r:id="rId347" display="http://consorciofia.info/cdr/ver_fuentes_w.php?NumCDR=342&amp;codEntidad=19999"/>
    <hyperlink ref="D986:D991" r:id="rId348" display="http://consorciofia.info/cdr/ver_fuentes_w.php?NumCDR=231&amp;codEntidad=19999"/>
    <hyperlink ref="D1067:D1073" r:id="rId349" display="http://consorciofia.info/cdr/ver_fuentes_w.php?NumCDR=273&amp;codEntidad=19999"/>
    <hyperlink ref="D1199:D1200" r:id="rId350" display="http://consorciofia.info/cdr/ver_fuentes_w.php?NumCDR=291&amp;codEntidad=19999"/>
    <hyperlink ref="D1201:D1202" r:id="rId351" display="http://consorciofia.info/cdr/ver_fuentes_w.php?NumCDR=003&amp;codEntidad=19693"/>
    <hyperlink ref="D1203:D1204" r:id="rId352" display="http://consorciofia.info/cdr/ver_fuentes_w.php?NumCDR=2646&amp;codEntidad=19693"/>
    <hyperlink ref="D1226:D1230" r:id="rId353" display="http://consorciofia.info/cdr/ver_fuentes_w.php?NumCDR=005&amp;codEntidad=19807"/>
    <hyperlink ref="D1231" r:id="rId354" display="http://consorciofia.info/cdr/ver_fuentes_w.php?NumCDR=14&amp;codEntidad=19807"/>
    <hyperlink ref="D1221" r:id="rId355" display="http://consorciofia.info/cdr/ver_fuentes_w.php?NumCDR=297&amp;codEntidad=19999"/>
    <hyperlink ref="D1222" r:id="rId356" display="http://consorciofia.info/cdr/ver_fuentes_w.php?NumCDR=292&amp;codEntidad=19999"/>
    <hyperlink ref="D1224" r:id="rId357" display="http://consorciofia.info/cdr/ver_fuentes_w.php?NumCDR=2647&amp;codEntidad=19693"/>
    <hyperlink ref="D1232:D1238" r:id="rId358" display="http://consorciofia.info/cdr/ver_fuentes_w.php?NumCDR=294&amp;codEntidad=19999"/>
    <hyperlink ref="D1239" r:id="rId359" display="http://consorciofia.info/cdr/ver_fuentes_w.php?NumCDR=301&amp;codEntidad=19999"/>
    <hyperlink ref="D1240" r:id="rId360" display="http://consorciofia.info/cdr/ver_fuentes_w.php?NumCDR=267&amp;codEntidad=19999"/>
    <hyperlink ref="D1262:D1275" r:id="rId361" display="http://consorciofia.info/cdr/ver_fuentes_w.php?NumCDR=293&amp;codEntidad=19999"/>
    <hyperlink ref="D1276:D1282" r:id="rId362" display="http://consorciofia.info/cdr/ver_fuentes_w.php?NumCDR=002&amp;codEntidad=19075"/>
    <hyperlink ref="D1283" r:id="rId363" display="http://consorciofia.info/cdr/ver_fuentes_w.php?NumCDR=300&amp;codEntidad=19999"/>
    <hyperlink ref="D1286" r:id="rId364" display="http://consorciofia.info/cdr/ver_fuentes_w.php?NumCDR=002&amp;codEntidad=19100"/>
    <hyperlink ref="D1293" r:id="rId365" display="http://consorciofia.info/cdr/ver_fuentes_w.php?NumCDR=268&amp;codEntidad=19999"/>
    <hyperlink ref="D1294:D1301" r:id="rId366" display="http://consorciofia.info/cdr/ver_fuentes_w.php?NumCDR=304&amp;codEntidad=19999"/>
    <hyperlink ref="D1302:D1305" r:id="rId367" display="http://consorciofia.info/cdr/ver_fuentes_w.php?NumCDR=008&amp;codEntidad=19585"/>
    <hyperlink ref="D1244:D1252" r:id="rId368" display="http://consorciofia.info/cdr/ver_fuentes_w.php?NumCDR=273&amp;codEntidad=19999"/>
    <hyperlink ref="D1254:D1256" r:id="rId369" display="http://consorciofia.info/cdr/ver_fuentes_w.php?NumCDR=6&amp;codEntidad=19001"/>
    <hyperlink ref="D1259" r:id="rId370" display="http://consorciofia.info/cdr/ver_fuentes_w.php?NumCDR=6&amp;codEntidad=19001"/>
    <hyperlink ref="D1260:D1261" r:id="rId371" display="http://consorciofia.info/cdr/ver_fuentes_w.php?NumCDR=7&amp;codEntidad=19001%7d"/>
    <hyperlink ref="D1289:D1292" r:id="rId372" display="http://consorciofia.info/cdr/ver_fuentes_w.php?NumCDR=009&amp;codEntidad=19585"/>
    <hyperlink ref="D1321" r:id="rId373" display="http://consorciofia.info/cdr/ver_fuentes_w.php?NumCDR=004&amp;codEntidad=19418"/>
    <hyperlink ref="D1325" r:id="rId374" display="http://consorciofia.info/cdr/ver_fuentes_w.php?NumCDR=174&amp;codEntidad=19999"/>
    <hyperlink ref="D1326" r:id="rId375" display="http://consorciofia.info/cdr/ver_fuentes_w.php?NumCDR=005&amp;codEntidad=19318"/>
    <hyperlink ref="D1330:D1331" r:id="rId376" display="http://consorciofia.info/cdr/ver_fuentes_w.php?NumCDR=2295&amp;codEntidad=19318"/>
    <hyperlink ref="D1340:D1341" r:id="rId377" display="http://consorciofia.info/cdr/ver_fuentes_w.php?NumCDR=005&amp;codEntidad=19418"/>
    <hyperlink ref="D1342" r:id="rId378" display="http://consorciofia.info/cdr/ver_fuentes_w.php?NumCDR=174&amp;codEntidad=19999"/>
    <hyperlink ref="D1350:D1353" r:id="rId379" display="http://consorciofia.info/cdr/ver_fuentes_w.php?NumCDR=009&amp;codEntidad=19698"/>
    <hyperlink ref="D1485" r:id="rId380" display="http://consorciofia.info/cdr/ver_fuentes_w.php?NumCDR=9&amp;codEntidad=19100"/>
    <hyperlink ref="D1316:D1318" r:id="rId381" display="http://consorciofia.info/cdr/ver_fuentes_w.php?NumCDR=007&amp;codEntidad=19807"/>
    <hyperlink ref="D1308:D1314" r:id="rId382" display="http://consorciofia.info/cdr/ver_fuentes_w.php?NumCDR=308&amp;codEntidad=19999"/>
    <hyperlink ref="D1320" r:id="rId383" display="http://consorciofia.info/cdr/ver_fuentes_w.php?NumCDR=3562&amp;codEntidad=19807"/>
    <hyperlink ref="D1332" r:id="rId384" display="http://consorciofia.info/cdr/ver_fuentes_w.php?NumCDR=309&amp;codEntidad=19999"/>
    <hyperlink ref="D1378" r:id="rId385" display="http://consorciofia.info/cdr/ver_fuentes_w.php?NumCDR=7&amp;codEntidad=19355"/>
    <hyperlink ref="D1376" r:id="rId386" display="http://consorciofia.info/cdr/ver_fuentes_w.php?NumCDR=17&amp;codEntidad=19050"/>
    <hyperlink ref="D1380" r:id="rId387" display="http://consorciofia.info/cdr/ver_fuentes_w.php?NumCDR=6&amp;codEntidad=19760"/>
    <hyperlink ref="D1382" r:id="rId388" display="http://consorciofia.info/cdr/ver_fuentes_w.php?NumCDR=16&amp;codEntidad=19585"/>
    <hyperlink ref="D1384" r:id="rId389" display="http://consorciofia.info/cdr/ver_fuentes_w.php?NumCDR=13&amp;codEntidad=19450"/>
    <hyperlink ref="D1396" r:id="rId390" display="http://consorciofia.info/cdr/ver_fuentes_w.php?NumCDR=15&amp;codEntidad=19450"/>
    <hyperlink ref="D1386" r:id="rId391" display="http://consorciofia.info/cdr/ver_fuentes_w.php?NumCDR=8&amp;codEntidad=19397"/>
    <hyperlink ref="D1388" r:id="rId392" display="http://consorciofia.info/cdr/ver_fuentes_w.php?NumCDR=5&amp;codEntidad=19142"/>
    <hyperlink ref="D1390" r:id="rId393" display="http://consorciofia.info/cdr/ver_fuentes_w.php?NumCDR=5&amp;codEntidad=19573"/>
    <hyperlink ref="D1392" r:id="rId394" display="http://consorciofia.info/cdr/ver_fuentes_w.php?NumCDR=6&amp;codEntidad=19364"/>
    <hyperlink ref="D1394" r:id="rId395" display="http://consorciofia.info/cdr/ver_fuentes_w.php?NumCDR=15&amp;codEntidad=19532"/>
    <hyperlink ref="D1335" r:id="rId396" display="http://consorciofia.info/cdr/ver_fuentes_w.php?NumCDR=313&amp;codEntidad=19999"/>
    <hyperlink ref="D1343:D1345" r:id="rId397" display="http://consorciofia.info/cdr/ver_fuentes_w.php?NumCDR=6&amp;codEntidad=19473"/>
    <hyperlink ref="D1346:D1347" r:id="rId398" display="http://consorciofia.info/cdr/ver_fuentes_w.php?NumCDR=8&amp;codEntidad=19548"/>
    <hyperlink ref="D1348:D1349" r:id="rId399" display="http://consorciofia.info/cdr/ver_fuentes_w.php?NumCDR=13&amp;codEntidad=19780"/>
    <hyperlink ref="D1354:D1355" r:id="rId400" display="http://consorciofia.info/cdr/ver_fuentes_w.php?NumCDR=16&amp;codEntidad=19050"/>
    <hyperlink ref="D1356:D1357" r:id="rId401" display="http://consorciofia.info/cdr/ver_fuentes_w.php?NumCDR=5&amp;codEntidad=19364"/>
    <hyperlink ref="D1358:D1359" r:id="rId402" display="http://consorciofia.info/cdr/ver_fuentes_w.php?NumCDR=14&amp;codEntidad=19450"/>
    <hyperlink ref="D1360:D1361" r:id="rId403" display="http://consorciofia.info/cdr/ver_fuentes_w.php?NumCDR=12&amp;codEntidad=19450"/>
    <hyperlink ref="D1362:D1363" r:id="rId404" display="http://consorciofia.info/cdr/ver_fuentes_w.php?NumCDR=15&amp;codEntidad=19585"/>
    <hyperlink ref="D1364:D1365" r:id="rId405" display="http://consorciofia.info/cdr/ver_fuentes_w.php?NumCDR=5&amp;codEntidad=19760"/>
    <hyperlink ref="D1366:D1367" r:id="rId406" display="http://consorciofia.info/cdr/ver_fuentes_w.php?NumCDR=6&amp;codEntidad=19355"/>
    <hyperlink ref="D1368:D1369" r:id="rId407" display="http://consorciofia.info/cdr/ver_fuentes_w.php?NumCDR=4&amp;codEntidad=19142"/>
    <hyperlink ref="D1370:D1371" r:id="rId408" display="http://consorciofia.info/cdr/ver_fuentes_w.php?NumCDR=14&amp;codEntidad=19532"/>
    <hyperlink ref="D1372:D1373" r:id="rId409" display="http://consorciofia.info/cdr/ver_fuentes_w.php?NumCDR=4&amp;codEntidad=19573"/>
    <hyperlink ref="D1374:D1375" r:id="rId410" display="http://consorciofia.info/cdr/ver_fuentes_w.php?NumCDR=7&amp;codEntidad=19397"/>
    <hyperlink ref="D1399:D1402" r:id="rId411" display="http://consorciofia.info/cdr/ver_fuentes_w.php?NumCDR=9&amp;codEntidad=19780"/>
    <hyperlink ref="D1403:D1406" r:id="rId412" display="http://consorciofia.info/cdr/ver_fuentes_w.php?NumCDR=8&amp;codEntidad=19418"/>
    <hyperlink ref="D1407:D1410" r:id="rId413" display="http://consorciofia.info/cdr/ver_fuentes_w.php?NumCDR=10&amp;codEntidad=19110"/>
    <hyperlink ref="D1411:D1414" r:id="rId414" display="http://consorciofia.info/cdr/ver_fuentes_w.php?NumCDR=7&amp;codEntidad=19130"/>
    <hyperlink ref="D1415:D1418" r:id="rId415" display="http://consorciofia.info/cdr/ver_fuentes_w.php?NumCDR=2&amp;codEntidad=19548"/>
    <hyperlink ref="D1419:D1422" r:id="rId416" display="http://consorciofia.info/cdr/ver_fuentes_w.php?NumCDR=10&amp;codEntidad=19355"/>
    <hyperlink ref="D1423:D1426" r:id="rId417" display="http://consorciofia.info/cdr/ver_fuentes_w.php?NumCDR=6&amp;codEntidad=19533"/>
    <hyperlink ref="D1427:D1430" r:id="rId418" display="http://consorciofia.info/cdr/ver_fuentes_w.php?NumCDR=9&amp;codEntidad=19130"/>
    <hyperlink ref="D1431:D1434" r:id="rId419" display="http://consorciofia.info/cdr/ver_fuentes_w.php?NumCDR=9&amp;codEntidad=19318"/>
    <hyperlink ref="D1435:D1438" r:id="rId420" display="http://consorciofia.info/cdr/ver_fuentes_w.php?NumCDR=6&amp;codEntidad=19821"/>
    <hyperlink ref="D1439" r:id="rId421" display="http://consorciofia.info/cdr/ver_fuentes_w.php?NumCDR=325&amp;codEntidad=19999"/>
    <hyperlink ref="D1441:D1442" r:id="rId422" display="http://consorciofia.info/cdr/ver_fuentes_w.php?NumCDR=8&amp;codEntidad=19364"/>
    <hyperlink ref="D1445" r:id="rId423" display="http://consorciofia.info/cdr/ver_fuentes_w.php?NumCDR=2296&amp;codEntidad=19318"/>
    <hyperlink ref="D1443:D1444" r:id="rId424" display="http://consorciofia.info/cdr/ver_fuentes_w.php?NumCDR=13&amp;codEntidad=19318"/>
    <hyperlink ref="D1455:D1456" r:id="rId425" display="http://consorciofia.info/cdr/ver_fuentes_w.php?NumCDR=12&amp;codEntidad=19318"/>
    <hyperlink ref="D1457" r:id="rId426" display="http://consorciofia.info/cdr/ver_fuentes_w.php?NumCDR=15&amp;codEntidad=19318"/>
    <hyperlink ref="D1446:D1448" r:id="rId427" display="http://consorciofia.info/cdr/ver_fuentes_w.php?NumCDR=5&amp;codEntidad=19821"/>
    <hyperlink ref="D1449" r:id="rId428" display="http://consorciofia.info/cdr/ver_fuentes_w.php?NumCDR=316&amp;codEntidad=19999"/>
    <hyperlink ref="D1458:D1467" r:id="rId429" display="http://consorciofia.info/cdr/ver_fuentes_w.php?NumCDR=322&amp;codEntidad=19999"/>
    <hyperlink ref="D1468:D1479" r:id="rId430" display="http://consorciofia.info/cdr/ver_fuentes_w.php?NumCDR=6&amp;codEntidad=19100"/>
    <hyperlink ref="D1488:D1489" r:id="rId431" display="http://consorciofia.info/cdr/ver_fuentes_w.php?NumCDR=11&amp;codEntidad=19698"/>
    <hyperlink ref="D1481:D1483" r:id="rId432" display="http://consorciofia.info/cdr/ver_fuentes_w.php?NumCDR=11&amp;codEntidad=19318"/>
    <hyperlink ref="D1484" r:id="rId433" display="http://consorciofia.info/cdr/ver_fuentes_w.php?NumCDR=14&amp;codEntidad=19318"/>
    <hyperlink ref="D1490:D1493" r:id="rId434" display="http://consorciofia.info/cdr/ver_fuentes_w.php?NumCDR=10&amp;codEntidad=19780"/>
    <hyperlink ref="D1494:D1497" r:id="rId435" display="http://consorciofia.info/cdr/ver_fuentes_w.php?NumCDR=9&amp;codEntidad=19418"/>
    <hyperlink ref="D1498:D1501" r:id="rId436" display="http://consorciofia.info/cdr/ver_fuentes_w.php?NumCDR=11&amp;codEntidad=19110"/>
    <hyperlink ref="D1502:D1505" r:id="rId437" display="http://consorciofia.info/cdr/ver_fuentes_w.php?NumCDR=8&amp;codEntidad=19130"/>
    <hyperlink ref="D1508:D1511" r:id="rId438" display="http://consorciofia.info/cdr/ver_fuentes_w.php?NumCDR=3&amp;codEntidad=19548"/>
    <hyperlink ref="D1512:D1515" r:id="rId439" display="http://consorciofia.info/cdr/ver_fuentes_w.php?NumCDR=11&amp;codEntidad=19355"/>
    <hyperlink ref="D1517:D1520" r:id="rId440" display="http://consorciofia.info/cdr/ver_fuentes_w.php?NumCDR=7&amp;codEntidad=19533"/>
    <hyperlink ref="D1521:D1524" r:id="rId441" display="http://consorciofia.info/cdr/ver_fuentes_w.php?NumCDR=10&amp;codEntidad=19130"/>
    <hyperlink ref="D1525:D1528" r:id="rId442" display="http://consorciofia.info/cdr/ver_fuentes_w.php?NumCDR=10&amp;codEntidad=19318"/>
    <hyperlink ref="D1529" r:id="rId443" display="http://consorciofia.info/cdr/ver_fuentes_w.php?NumCDR=4&amp;codEntidad=19701"/>
    <hyperlink ref="D1535:D1541" r:id="rId444" display="http://consorciofia.info/cdr/ver_fuentes_w.php?NumCDR=324&amp;codEntidad=19999"/>
    <hyperlink ref="D1531" r:id="rId445" display="http://consorciofia.info/cdr/ver_fuentes_w.php?NumCDR=7&amp;codEntidad=19364"/>
    <hyperlink ref="D1603" r:id="rId446" display="http://consorciofia.info/cdr/ver_fuentes_w.php?NumCDR=5&amp;codEntidad=19701"/>
    <hyperlink ref="D1543:D1548" r:id="rId447" display="http://consorciofia.info/cdr/ver_fuentes_w.php?NumCDR=333&amp;codEntidad=19999"/>
    <hyperlink ref="D1549:D1550" r:id="rId448" display="http://consorciofia.info/cdr/ver_fuentes_w.php?NumCDR=9&amp;codEntidad=19392"/>
    <hyperlink ref="D1552:D1554" r:id="rId449" display="http://consorciofia.info/cdr/ver_fuentes_w.php?NumCDR=6&amp;codEntidad=19701"/>
    <hyperlink ref="D1555:D1556" r:id="rId450" display="http://consorciofia.info/cdr/ver_fuentes_w.php?NumCDR=5&amp;codEntidad=19130"/>
    <hyperlink ref="D1557:D1559" r:id="rId451" display="http://consorciofia.info/cdr/ver_fuentes_w.php?NumCDR=6&amp;codEntidad=19418"/>
    <hyperlink ref="D1560:D1562" r:id="rId452" display="http://consorciofia.info/cdr/ver_fuentes_w.php?NumCDR=7&amp;codEntidad=19780"/>
    <hyperlink ref="D1563:D1565" r:id="rId453" display="http://consorciofia.info/cdr/ver_fuentes_w.php?NumCDR=8&amp;codEntidad=19807"/>
    <hyperlink ref="D1566:D1568" r:id="rId454" display="http://consorciofia.info/cdr/ver_fuentes_w.php?NumCDR=8&amp;codEntidad=19110"/>
    <hyperlink ref="D1569:D1570" r:id="rId455" display="http://consorciofia.info/cdr/ver_fuentes_w.php?NumCDR=3&amp;codEntidad=19622"/>
    <hyperlink ref="D1571:D1572" r:id="rId456" display="http://consorciofia.info/cdr/ver_fuentes_w.php?NumCDR=8&amp;codEntidad=19743"/>
    <hyperlink ref="D1573:D1575" r:id="rId457" display="http://consorciofia.info/cdr/ver_fuentes_w.php?NumCDR=16&amp;codEntidad=19532"/>
    <hyperlink ref="D1576:D1578" r:id="rId458" display="http://consorciofia.info/cdr/ver_fuentes_w.php?NumCDR=16&amp;codEntidad=19450"/>
    <hyperlink ref="D1579:D1581" r:id="rId459" display="http://consorciofia.info/cdr/ver_fuentes_w.php?NumCDR=4&amp;codEntidad=19533"/>
    <hyperlink ref="D1582:D1584" r:id="rId460" display="http://consorciofia.info/cdr/ver_fuentes_w.php?NumCDR=6&amp;codEntidad=19142"/>
    <hyperlink ref="D1585:D1587" r:id="rId461" display="http://consorciofia.info/cdr/ver_fuentes_w.php?NumCDR=18&amp;codEntidad=19050"/>
    <hyperlink ref="D1588:D1590" r:id="rId462" display="http://consorciofia.info/cdr/ver_fuentes_w.php?NumCDR=10&amp;codEntidad=19824"/>
    <hyperlink ref="D1591:D1593" r:id="rId463" display="http://consorciofia.info/cdr/ver_fuentes_w.php?NumCDR=9&amp;codEntidad=19397"/>
    <hyperlink ref="D1594:D1596" r:id="rId464" display="http://consorciofia.info/cdr/ver_fuentes_w.php?NumCDR=8&amp;codEntidad=19355"/>
    <hyperlink ref="D1597:D1599" r:id="rId465" display="http://consorciofia.info/cdr/ver_fuentes_w.php?NumCDR=7&amp;codEntidad=19760"/>
    <hyperlink ref="D1600:D1602" r:id="rId466" display="http://consorciofia.info/cdr/ver_fuentes_w.php?NumCDR=7&amp;codEntidad=19318"/>
    <hyperlink ref="D1604:D1606" r:id="rId467" display="http://consorciofia.info/cdr/ver_fuentes_w.php?NumCDR=7&amp;codEntidad=19573"/>
    <hyperlink ref="D1607:D1609" r:id="rId468" display="http://consorciofia.info/cdr/ver_fuentes_w.php?NumCDR=337&amp;codEntidad=19999"/>
    <hyperlink ref="D1610:D1612" r:id="rId469" display="http://consorciofia.info/cdr/ver_fuentes_w.php?NumCDR=15&amp;codEntidad=19110"/>
    <hyperlink ref="D1613:D1615" r:id="rId470" display="http://consorciofia.info/cdr/ver_fuentes_w.php?NumCDR=340&amp;codEntidad=19999"/>
    <hyperlink ref="D1616:D1618" r:id="rId471" display="http://consorciofia.info/cdr/ver_fuentes_w.php?NumCDR=8&amp;codEntidad=19573"/>
    <hyperlink ref="D1619" r:id="rId472" display="http://consorciofia.info/cdr/ver_fuentes_w.php?NumCDR=338&amp;codEntidad=19999"/>
    <hyperlink ref="D1620:D1621" r:id="rId473" display="http://consorciofia.info/cdr/ver_fuentes_w.php?NumCDR=16&amp;codEntidad=19110"/>
    <hyperlink ref="D1622" r:id="rId474" display="http://consorciofia.info/cdr/ver_fuentes_w.php?NumCDR=10&amp;codEntidad=19142"/>
    <hyperlink ref="D1626:D1641" r:id="rId475" display="http://consorciofia.info/cdr/ver_fuentes_w.php?NumCDR=343&amp;codEntidad=19999"/>
    <hyperlink ref="D1642" r:id="rId476" display="http://consorciofia.info/cdr/ver_fuentes_w.php?NumCDR=9&amp;codEntidad=19142"/>
    <hyperlink ref="D1650:D1651" r:id="rId477" display="http://consorciofia.info/cdr/ver_fuentes_w.php?NumCDR=11&amp;codEntidad=19397"/>
    <hyperlink ref="D1652:D1653" r:id="rId478" display="http://consorciofia.info/cdr/ver_fuentes_w.php?NumCDR=3564&amp;codEntidad=19397"/>
    <hyperlink ref="D1654:D1656" r:id="rId479" display="http://consorciofia.info/cdr/ver_fuentes_w.php?NumCDR=6&amp;codEntidad=19473"/>
    <hyperlink ref="D1657:D1658" r:id="rId480" display="http://consorciofia.info/cdr/ver_fuentes_w.php?NumCDR=9&amp;codEntidad=19548"/>
    <hyperlink ref="D1659" r:id="rId481" display="http://consorciofia.info/cdr/ver_fuentes_w.php?NumCDR=14&amp;codEntidad=19780"/>
    <hyperlink ref="D1333" r:id="rId482" display="http://consorciofia.info/cdr/ver_fuentes_w.php?NumCDR=309&amp;codEntidad=19999"/>
    <hyperlink ref="D34:D37" r:id="rId483" display="http://consorciofia.info/cdr/ver_fuentes_w.php?NumCDR=010&amp;codEntidad=19999"/>
    <hyperlink ref="F46" r:id="rId484" display="http://consorciofia.info/cdr/ver_fuentes_w.php?NumCDR=014&amp;codEntidad=19999"/>
    <hyperlink ref="F45" r:id="rId485" display="http://consorciofia.info/cdr/ver_fuentes_w.php?NumCDR=012&amp;codEntidad=19999"/>
    <hyperlink ref="F53" r:id="rId486" display="http://consorciofia.info/cdr/ver_fuentes_w.php?NumCDR=160&amp;codEntidad=19999"/>
    <hyperlink ref="G53" r:id="rId487" display="http://consorciofia.info/cdr/ver_fuentes_w.php?NumCDR=160&amp;codEntidad=19999"/>
    <hyperlink ref="F70" r:id="rId488" display="http://consorciofia.info/cdr/ver_fuentes_w.php?NumCDR=013&amp;codEntidad=19999"/>
    <hyperlink ref="F71" r:id="rId489" display="http://consorciofia.info/cdr/ver_fuentes_w.php?NumCDR=013&amp;codEntidad=19999"/>
    <hyperlink ref="D141:D146" r:id="rId490" display="http://consorciofia.info/cdr/ver_fuentes_w.php?NumCDR=045&amp;codEntidad=19999"/>
    <hyperlink ref="D149:D153" r:id="rId491" display="http://consorciofia.info/cdr/ver_fuentes_w.php?NumCDR=046&amp;codEntidad=19999"/>
    <hyperlink ref="D157" r:id="rId492" display="http://consorciofia.info/cdr/ver_fuentes_w.php?NumCDR=161&amp;codEntidad=19999"/>
    <hyperlink ref="D352" r:id="rId493" display="http://consorciofia.info/cdr/ver_fuentes_w.php?NumCDR=087&amp;codEntidad=19999"/>
    <hyperlink ref="D357" r:id="rId494" display="http://consorciofia.info/cdr/ver_fuentes_w.php?NumCDR=162&amp;codEntidad=19999"/>
    <hyperlink ref="D241:D243" r:id="rId495" display="http://consorciofia.info/cdr/ver_fuentes_w.php?NumCDR=053&amp;codEntidad=19999"/>
    <hyperlink ref="D238:D240" r:id="rId496" display="http://consorciofia.info/cdr/ver_fuentes_w.php?NumCDR=052&amp;codEntidad=19999"/>
    <hyperlink ref="D244:D246" r:id="rId497" display="http://consorciofia.info/cdr/ver_fuentes_w.php?NumCDR=054&amp;codEntidad=19999"/>
    <hyperlink ref="D247:D249" r:id="rId498" display="http://consorciofia.info/cdr/ver_fuentes_w.php?NumCDR=055&amp;codEntidad=19999"/>
    <hyperlink ref="D250:D252" r:id="rId499" display="http://consorciofia.info/cdr/ver_fuentes_w.php?NumCDR=056&amp;codEntidad=19999"/>
    <hyperlink ref="D253:D255" r:id="rId500" display="http://consorciofia.info/cdr/ver_fuentes_w.php?NumCDR=057&amp;codEntidad=19999"/>
    <hyperlink ref="D256" r:id="rId501" display="http://consorciofia.info/cdr/ver_fuentes_w.php?NumCDR=197&amp;codEntidad=19999"/>
    <hyperlink ref="D257:D261" r:id="rId502" display="http://consorciofia.info/cdr/ver_fuentes_w.php?NumCDR=068&amp;codEntidad=19999"/>
    <hyperlink ref="D262:D268" r:id="rId503" display="http://consorciofia.info/cdr/ver_fuentes_w.php?NumCDR=069&amp;codEntidad=19999"/>
    <hyperlink ref="D269:D275" r:id="rId504" display="http://consorciofia.info/cdr/ver_fuentes_w.php?NumCDR=070&amp;codEntidad=19999"/>
    <hyperlink ref="D276:D282" r:id="rId505" display="http://consorciofia.info/cdr/ver_fuentes_w.php?NumCDR=071&amp;codEntidad=19999"/>
    <hyperlink ref="D283:D284" r:id="rId506" display="http://consorciofia.info/cdr/ver_fuentes_w.php?NumCDR=168&amp;codEntidad=19999"/>
    <hyperlink ref="D285:D286" r:id="rId507" display="http://consorciofia.info/cdr/ver_fuentes_w.php?NumCDR=174&amp;codEntidad=19999"/>
    <hyperlink ref="D299" r:id="rId508" display="http://consorciofia.info/cdr/ver_fuentes_w.php?NumCDR=200&amp;codEntidad=19999"/>
    <hyperlink ref="D296:D297" r:id="rId509" display="http://consorciofia.info/cdr/ver_fuentes_w.php?NumCDR=075&amp;codEntidad=19999"/>
    <hyperlink ref="D293:D294" r:id="rId510" display="http://consorciofia.info/cdr/ver_fuentes_w.php?NumCDR=074&amp;codEntidad=19999"/>
    <hyperlink ref="D287:D288" r:id="rId511" display="http://consorciofia.info/cdr/ver_fuentes_w.php?NumCDR=072&amp;codEntidad=19999"/>
    <hyperlink ref="D290:D291" r:id="rId512" display="http://consorciofia.info/cdr/ver_fuentes_w.php?NumCDR=073&amp;codEntidad=19999"/>
    <hyperlink ref="D392" r:id="rId513" display="http://consorciofia.info/cdr/ver_fuentes_w.php?NumCDR=094&amp;codEntidad=19999"/>
    <hyperlink ref="D398" r:id="rId514" display="http://consorciofia.info/cdr/ver_fuentes_w.php?NumCDR=204&amp;codEntidad=19999"/>
    <hyperlink ref="D456:D459" r:id="rId515" display="http://consorciofia.info/cdr/ver_fuentes_w.php?NumCDR=107&amp;codEntidad=19999"/>
    <hyperlink ref="D468:D469" r:id="rId516" display="http://consorciofia.info/cdr/ver_fuentes_w.php?NumCDR=203&amp;codEntidad=19999"/>
    <hyperlink ref="D460:D467" r:id="rId517" display="http://consorciofia.info/cdr/ver_fuentes_w.php?NumCDR=108&amp;codEntidad=19999"/>
    <hyperlink ref="D1666" r:id="rId518" display="http://consorciofia.info/cdr/ver_fuentes_w.php?NumCDR=10&amp;codEntidad=19392"/>
    <hyperlink ref="D1677" r:id="rId519" display="http://consorciofia.info/cdr/ver_fuentes_w.php?NumCDR=2379&amp;codEntidad=19050"/>
    <hyperlink ref="D1675" r:id="rId520" display="http://consorciofia.info/cdr/ver_fuentes_w.php?NumCDR=2370&amp;codEntidad=19760"/>
    <hyperlink ref="D1676" r:id="rId521" display="http://consorciofia.info/cdr/ver_fuentes_w.php?NumCDR=2392&amp;codEntidad=19364"/>
    <hyperlink ref="D1716" r:id="rId522" display="http://consorciofia.info/cdr/ver_fuentes_w.php?NumCDR=3986&amp;codEntidad=19050"/>
    <hyperlink ref="D1683" r:id="rId523" display="http://consorciofia.info/cdr/ver_fuentes_w.php?NumCDR=2394&amp;codEntidad=19300"/>
    <hyperlink ref="D1688" r:id="rId524" display="http://consorciofia.info/cdr/ver_fuentes_w.php?NumCDR=2372&amp;codEntidad=19110"/>
    <hyperlink ref="D1691" r:id="rId525" display="http://consorciofia.info/cdr/ver_fuentes_w.php?NumCDR=2373&amp;codEntidad=19999"/>
    <hyperlink ref="D1694" r:id="rId526" display="http://consorciofia.info/cdr/ver_fuentes_w.php?NumCDR=22&amp;codEntidad=19050"/>
    <hyperlink ref="D1695" r:id="rId527" display="http://consorciofia.info/cdr/ver_fuentes_w.php?NumCDR=2371&amp;codEntidad=19760"/>
    <hyperlink ref="D1696" r:id="rId528" display="http://consorciofia.info/cdr/ver_fuentes_w.php?NumCDR=2366&amp;codEntidad=19318"/>
    <hyperlink ref="D1698" r:id="rId529" display="http://consorciofia.info/cdr/ver_fuentes_w.php?NumCDR=2385&amp;codEntidad=19532"/>
    <hyperlink ref="D1697" r:id="rId530" display="http://consorciofia.info/cdr/ver_fuentes_w.php?NumCDR=2387&amp;codEntidad=19075"/>
    <hyperlink ref="D1699" r:id="rId531" display="http://consorciofia.info/cdr/ver_fuentes_w.php?NumCDR=2879&amp;codEntidad=19392"/>
    <hyperlink ref="D1700" r:id="rId532" display="http://consorciofia.info/cdr/ver_fuentes_w.php?NumCDR=2884&amp;codEntidad=19517"/>
    <hyperlink ref="D1660:D1661" r:id="rId533" display="http://consorciofia.info/cdr/ver_fuentes_w.php?NumCDR=6&amp;codEntidad=19473"/>
    <hyperlink ref="D1662" r:id="rId534" display="http://consorciofia.info/cdr/ver_fuentes_w.php?NumCDR=8&amp;codEntidad=19548"/>
    <hyperlink ref="D1664" r:id="rId535" display="http://consorciofia.info/cdr/ver_fuentes_w.php?NumCDR=13&amp;codEntidad=19780"/>
    <hyperlink ref="D1684" r:id="rId536" display="http://consorciofia.info/cdr/ver_fuentes_w.php?NumCDR=2475&amp;codEntidad=19698"/>
    <hyperlink ref="D1685" r:id="rId537" display="http://consorciofia.info/cdr/ver_fuentes_w.php?NumCDR=2476&amp;codEntidad=19450"/>
    <hyperlink ref="D1686" r:id="rId538" display="http://consorciofia.info/cdr/ver_fuentes_w.php?NumCDR=2477&amp;codEntidad=19130"/>
    <hyperlink ref="D1702" r:id="rId539" display="http://consorciofia.info/cdr/ver_fuentes_w.php?NumCDR=2386&amp;codEntidad=19075"/>
    <hyperlink ref="D1703" r:id="rId540" display="http://consorciofia.info/cdr/ver_fuentes_w.php?NumCDR=2878&amp;codEntidad=19392"/>
    <hyperlink ref="D1707" r:id="rId541" display="http://consorciofia.info/cdr/ver_fuentes_w.php?NumCDR=2374&amp;codEntidad=19110"/>
    <hyperlink ref="D1705" r:id="rId542" display="http://consorciofia.info/cdr/ver_fuentes_w.php?NumCDR=2367&amp;codEntidad=19318"/>
    <hyperlink ref="D1709:D1710" r:id="rId543" display="http://consorciofia.info/cdr/ver_fuentes_w.php?NumCDR=4030&amp;codEntidad=19318"/>
    <hyperlink ref="D1680" r:id="rId544" display="http://consorciofia.info/cdr/ver_fuentes_w.php?NumCDR=2380&amp;codEntidad=19999"/>
  </hyperlinks>
  <pageMargins left="0.7" right="0.7" top="0.75" bottom="0.75" header="0.3" footer="0.3"/>
  <pageSetup orientation="portrait" r:id="rId545"/>
  <legacyDrawing r:id="rId546"/>
  <extLst>
    <ext xmlns:x14="http://schemas.microsoft.com/office/spreadsheetml/2009/9/main" uri="{CCE6A557-97BC-4b89-ADB6-D9C93CAAB3DF}">
      <x14:dataValidations xmlns:xm="http://schemas.microsoft.com/office/excel/2006/main" count="4">
        <x14:dataValidation type="list" allowBlank="1" showInputMessage="1" showErrorMessage="1">
          <x14:formula1>
            <xm:f>[2]Listas!#REF!</xm:f>
          </x14:formula1>
          <xm:sqref>E392 E395 E398 E456:E469 C460:C469</xm:sqref>
        </x14:dataValidation>
        <x14:dataValidation type="list" allowBlank="1" showInputMessage="1" showErrorMessage="1">
          <x14:formula1>
            <xm:f>[3]Listas!#REF!</xm:f>
          </x14:formula1>
          <xm:sqref>C637 C643 C652</xm:sqref>
        </x14:dataValidation>
        <x14:dataValidation type="list" allowBlank="1" showInputMessage="1" showErrorMessage="1">
          <x14:formula1>
            <xm:f>[4]Listas!#REF!</xm:f>
          </x14:formula1>
          <xm:sqref>C1660:C1666 E1660:E1666</xm:sqref>
        </x14:dataValidation>
        <x14:dataValidation type="list" allowBlank="1" showInputMessage="1" showErrorMessage="1">
          <x14:formula1>
            <xm:f>[1]Listas!#REF!</xm:f>
          </x14:formula1>
          <xm:sqref>C1669:C1716 E1669 E1675:E1716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4"/>
  <sheetViews>
    <sheetView zoomScale="110" zoomScaleNormal="110" workbookViewId="0">
      <selection activeCell="A5" sqref="A5"/>
    </sheetView>
  </sheetViews>
  <sheetFormatPr baseColWidth="10" defaultRowHeight="15" x14ac:dyDescent="0.25"/>
  <cols>
    <col min="1" max="1" width="15.28515625" customWidth="1"/>
  </cols>
  <sheetData>
    <row r="1" spans="1:22" x14ac:dyDescent="0.25">
      <c r="A1" s="1039" t="s">
        <v>703</v>
      </c>
      <c r="B1" s="1039"/>
      <c r="C1" s="1039"/>
      <c r="D1" s="1039"/>
      <c r="E1" s="1039"/>
    </row>
    <row r="3" spans="1:22" ht="14.25" customHeight="1" x14ac:dyDescent="0.25">
      <c r="K3" s="468" t="s">
        <v>696</v>
      </c>
      <c r="L3" s="468"/>
      <c r="U3" s="468" t="s">
        <v>697</v>
      </c>
      <c r="V3" s="468"/>
    </row>
    <row r="4" spans="1:22" x14ac:dyDescent="0.25">
      <c r="A4" s="504" t="s">
        <v>695</v>
      </c>
      <c r="B4" s="504"/>
      <c r="C4" s="450"/>
      <c r="K4" s="454" t="s">
        <v>704</v>
      </c>
      <c r="L4" s="441">
        <v>25</v>
      </c>
      <c r="U4" s="454" t="s">
        <v>704</v>
      </c>
      <c r="V4" s="441">
        <v>0</v>
      </c>
    </row>
    <row r="5" spans="1:22" x14ac:dyDescent="0.25">
      <c r="A5" s="454" t="s">
        <v>704</v>
      </c>
      <c r="B5" s="442">
        <v>66</v>
      </c>
      <c r="C5" s="453"/>
      <c r="K5" s="455" t="s">
        <v>705</v>
      </c>
      <c r="L5" s="441">
        <v>21</v>
      </c>
      <c r="U5" s="455" t="s">
        <v>705</v>
      </c>
      <c r="V5" s="441">
        <v>3</v>
      </c>
    </row>
    <row r="6" spans="1:22" x14ac:dyDescent="0.25">
      <c r="A6" s="455" t="s">
        <v>705</v>
      </c>
      <c r="B6" s="456">
        <v>26</v>
      </c>
      <c r="C6" s="451"/>
      <c r="K6" s="423" t="s">
        <v>706</v>
      </c>
      <c r="L6" s="459">
        <v>44</v>
      </c>
      <c r="U6" s="423" t="s">
        <v>706</v>
      </c>
      <c r="V6" s="460">
        <v>3</v>
      </c>
    </row>
    <row r="7" spans="1:22" x14ac:dyDescent="0.25">
      <c r="A7" s="186" t="s">
        <v>706</v>
      </c>
      <c r="B7" s="458">
        <v>92</v>
      </c>
      <c r="C7" s="452"/>
    </row>
    <row r="19" spans="1:22" x14ac:dyDescent="0.25">
      <c r="A19" s="468" t="s">
        <v>698</v>
      </c>
      <c r="B19" s="468"/>
      <c r="K19" s="468" t="s">
        <v>699</v>
      </c>
      <c r="L19" s="468"/>
    </row>
    <row r="20" spans="1:22" x14ac:dyDescent="0.25">
      <c r="A20" s="454" t="s">
        <v>704</v>
      </c>
      <c r="B20" s="441">
        <v>13</v>
      </c>
      <c r="K20" s="454" t="s">
        <v>704</v>
      </c>
      <c r="L20" s="441">
        <v>8</v>
      </c>
      <c r="U20" s="468" t="s">
        <v>700</v>
      </c>
      <c r="V20" s="468"/>
    </row>
    <row r="21" spans="1:22" x14ac:dyDescent="0.25">
      <c r="A21" s="455" t="s">
        <v>705</v>
      </c>
      <c r="B21" s="441">
        <v>11</v>
      </c>
      <c r="K21" s="455" t="s">
        <v>705</v>
      </c>
      <c r="L21" s="441">
        <v>5</v>
      </c>
      <c r="U21" s="454" t="s">
        <v>704</v>
      </c>
      <c r="V21" s="441">
        <v>13</v>
      </c>
    </row>
    <row r="22" spans="1:22" x14ac:dyDescent="0.25">
      <c r="A22" s="423" t="s">
        <v>706</v>
      </c>
      <c r="B22" s="461">
        <v>24</v>
      </c>
      <c r="K22" s="423" t="s">
        <v>706</v>
      </c>
      <c r="L22" s="462">
        <v>13</v>
      </c>
      <c r="U22" s="423" t="s">
        <v>705</v>
      </c>
      <c r="V22" s="441">
        <v>13</v>
      </c>
    </row>
    <row r="23" spans="1:22" x14ac:dyDescent="0.25">
      <c r="U23" s="423" t="s">
        <v>706</v>
      </c>
      <c r="V23" s="463">
        <v>26</v>
      </c>
    </row>
    <row r="36" spans="1:2" x14ac:dyDescent="0.25">
      <c r="A36" s="468" t="s">
        <v>701</v>
      </c>
      <c r="B36" s="468"/>
    </row>
    <row r="37" spans="1:2" x14ac:dyDescent="0.25">
      <c r="A37" s="454" t="s">
        <v>704</v>
      </c>
      <c r="B37" s="441">
        <v>9</v>
      </c>
    </row>
    <row r="38" spans="1:2" x14ac:dyDescent="0.25">
      <c r="A38" s="455" t="s">
        <v>705</v>
      </c>
      <c r="B38" s="441">
        <v>4</v>
      </c>
    </row>
    <row r="39" spans="1:2" x14ac:dyDescent="0.25">
      <c r="A39" s="423" t="s">
        <v>706</v>
      </c>
      <c r="B39" s="464">
        <v>13</v>
      </c>
    </row>
    <row r="52" spans="1:2" x14ac:dyDescent="0.25">
      <c r="A52" s="1037" t="s">
        <v>702</v>
      </c>
      <c r="B52" s="1038"/>
    </row>
    <row r="53" spans="1:2" x14ac:dyDescent="0.25">
      <c r="A53" s="423" t="s">
        <v>704</v>
      </c>
      <c r="B53" s="443"/>
    </row>
    <row r="54" spans="1:2" x14ac:dyDescent="0.25">
      <c r="A54" s="423" t="s">
        <v>705</v>
      </c>
      <c r="B54" s="443"/>
    </row>
    <row r="55" spans="1:2" x14ac:dyDescent="0.25">
      <c r="A55" s="423" t="s">
        <v>706</v>
      </c>
      <c r="B55" s="465">
        <v>26</v>
      </c>
    </row>
    <row r="57" spans="1:2" x14ac:dyDescent="0.25">
      <c r="A57" s="457">
        <v>92</v>
      </c>
    </row>
    <row r="58" spans="1:2" x14ac:dyDescent="0.25">
      <c r="A58" s="457">
        <v>44</v>
      </c>
    </row>
    <row r="59" spans="1:2" x14ac:dyDescent="0.25">
      <c r="A59" s="457">
        <v>3</v>
      </c>
    </row>
    <row r="60" spans="1:2" x14ac:dyDescent="0.25">
      <c r="A60" s="457">
        <v>24</v>
      </c>
    </row>
    <row r="61" spans="1:2" x14ac:dyDescent="0.25">
      <c r="A61" s="457">
        <v>13</v>
      </c>
    </row>
    <row r="62" spans="1:2" x14ac:dyDescent="0.25">
      <c r="A62" s="457">
        <v>26</v>
      </c>
    </row>
    <row r="63" spans="1:2" x14ac:dyDescent="0.25">
      <c r="A63" s="457">
        <v>13</v>
      </c>
    </row>
    <row r="64" spans="1:2" x14ac:dyDescent="0.25">
      <c r="A64" s="457">
        <v>26</v>
      </c>
    </row>
  </sheetData>
  <mergeCells count="9">
    <mergeCell ref="A52:B52"/>
    <mergeCell ref="A1:E1"/>
    <mergeCell ref="A4:B4"/>
    <mergeCell ref="U3:V3"/>
    <mergeCell ref="A19:B19"/>
    <mergeCell ref="K3:L3"/>
    <mergeCell ref="K19:L19"/>
    <mergeCell ref="U20:V20"/>
    <mergeCell ref="A36:B36"/>
  </mergeCells>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organizador archivo</dc:creator>
  <cp:lastModifiedBy>CRISTANCHO ABOGADOS</cp:lastModifiedBy>
  <cp:lastPrinted>2018-09-03T15:09:41Z</cp:lastPrinted>
  <dcterms:created xsi:type="dcterms:W3CDTF">2018-05-15T19:31:51Z</dcterms:created>
  <dcterms:modified xsi:type="dcterms:W3CDTF">2018-09-03T15:11:07Z</dcterms:modified>
</cp:coreProperties>
</file>